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2564 - Copy\"/>
    </mc:Choice>
  </mc:AlternateContent>
  <xr:revisionPtr revIDLastSave="0" documentId="13_ncr:1_{CDF9BDFE-2CAE-4CE6-A32F-19DE5222706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ส่วน1" sheetId="2" r:id="rId1"/>
    <sheet name="ส่วน2" sheetId="3" r:id="rId2"/>
    <sheet name="ข้อคิดเห็น" sheetId="4" r:id="rId3"/>
  </sheets>
  <calcPr calcId="191029"/>
</workbook>
</file>

<file path=xl/calcChain.xml><?xml version="1.0" encoding="utf-8"?>
<calcChain xmlns="http://schemas.openxmlformats.org/spreadsheetml/2006/main">
  <c r="I8" i="3" l="1"/>
  <c r="E19" i="2" l="1"/>
  <c r="H9" i="3" l="1"/>
  <c r="B19" i="2"/>
  <c r="E14" i="2"/>
  <c r="F9" i="2" s="1"/>
  <c r="E28" i="2"/>
  <c r="F26" i="2" s="1"/>
  <c r="B11" i="2"/>
  <c r="C10" i="2" s="1"/>
  <c r="I10" i="3"/>
  <c r="H11" i="3" s="1"/>
  <c r="I6" i="3"/>
  <c r="E7" i="3" s="1"/>
  <c r="I12" i="3"/>
  <c r="H13" i="3" s="1"/>
  <c r="I15" i="3"/>
  <c r="H16" i="3" s="1"/>
  <c r="I17" i="3"/>
  <c r="H18" i="3" s="1"/>
  <c r="I19" i="3"/>
  <c r="I21" i="3"/>
  <c r="H22" i="3" s="1"/>
  <c r="I24" i="3"/>
  <c r="H25" i="3" s="1"/>
  <c r="I26" i="3"/>
  <c r="H27" i="3" s="1"/>
  <c r="I28" i="3"/>
  <c r="H29" i="3" s="1"/>
  <c r="I31" i="3"/>
  <c r="H32" i="3" s="1"/>
  <c r="I33" i="3"/>
  <c r="H34" i="3" s="1"/>
  <c r="I35" i="3"/>
  <c r="H36" i="3" s="1"/>
  <c r="J6" i="3"/>
  <c r="I36" i="3"/>
  <c r="J35" i="3"/>
  <c r="I34" i="3"/>
  <c r="J33" i="3"/>
  <c r="I32" i="3"/>
  <c r="J31" i="3"/>
  <c r="J28" i="3"/>
  <c r="J26" i="3"/>
  <c r="J24" i="3"/>
  <c r="J21" i="3"/>
  <c r="J19" i="3"/>
  <c r="J17" i="3"/>
  <c r="J15" i="3"/>
  <c r="J12" i="3"/>
  <c r="J10" i="3"/>
  <c r="J8" i="3"/>
  <c r="C18" i="2"/>
  <c r="F17" i="2"/>
  <c r="H20" i="3" l="1"/>
  <c r="C20" i="3"/>
  <c r="K19" i="3"/>
  <c r="C13" i="2"/>
  <c r="C15" i="2"/>
  <c r="F13" i="2"/>
  <c r="C17" i="2"/>
  <c r="F23" i="2"/>
  <c r="F27" i="2"/>
  <c r="F24" i="2"/>
  <c r="F25" i="2"/>
  <c r="F22" i="2"/>
  <c r="F18" i="2"/>
  <c r="K6" i="3"/>
  <c r="H7" i="3"/>
  <c r="D7" i="3"/>
  <c r="G7" i="3"/>
  <c r="C7" i="3"/>
  <c r="F7" i="3"/>
  <c r="K17" i="3"/>
  <c r="K33" i="3"/>
  <c r="K28" i="3"/>
  <c r="K26" i="3"/>
  <c r="K24" i="3"/>
  <c r="K15" i="3"/>
  <c r="K12" i="3"/>
  <c r="K10" i="3"/>
  <c r="K8" i="3"/>
  <c r="C36" i="3"/>
  <c r="G36" i="3"/>
  <c r="K35" i="3"/>
  <c r="E36" i="3"/>
  <c r="C34" i="3"/>
  <c r="G34" i="3"/>
  <c r="E34" i="3"/>
  <c r="K31" i="3"/>
  <c r="E32" i="3"/>
  <c r="C32" i="3"/>
  <c r="G32" i="3"/>
  <c r="C29" i="3"/>
  <c r="G29" i="3"/>
  <c r="E29" i="3"/>
  <c r="E27" i="3"/>
  <c r="C27" i="3"/>
  <c r="G27" i="3"/>
  <c r="E25" i="3"/>
  <c r="C25" i="3"/>
  <c r="G25" i="3"/>
  <c r="C22" i="3"/>
  <c r="G22" i="3"/>
  <c r="K21" i="3"/>
  <c r="E22" i="3"/>
  <c r="E20" i="3"/>
  <c r="G20" i="3"/>
  <c r="C18" i="3"/>
  <c r="G18" i="3"/>
  <c r="E18" i="3"/>
  <c r="C16" i="3"/>
  <c r="G16" i="3"/>
  <c r="E16" i="3"/>
  <c r="E13" i="3"/>
  <c r="C13" i="3"/>
  <c r="G13" i="3"/>
  <c r="C11" i="3"/>
  <c r="G11" i="3"/>
  <c r="E11" i="3"/>
  <c r="C9" i="3"/>
  <c r="G9" i="3"/>
  <c r="E9" i="3"/>
  <c r="F11" i="2"/>
  <c r="F12" i="2"/>
  <c r="F10" i="2"/>
  <c r="F21" i="2"/>
  <c r="F16" i="2"/>
  <c r="C14" i="2"/>
  <c r="C9" i="2"/>
  <c r="D9" i="3"/>
  <c r="F9" i="3"/>
  <c r="D11" i="3"/>
  <c r="F11" i="3"/>
  <c r="D13" i="3"/>
  <c r="F13" i="3"/>
  <c r="D16" i="3"/>
  <c r="F16" i="3"/>
  <c r="D18" i="3"/>
  <c r="F18" i="3"/>
  <c r="D20" i="3"/>
  <c r="F20" i="3"/>
  <c r="D22" i="3"/>
  <c r="F22" i="3"/>
  <c r="D25" i="3"/>
  <c r="F25" i="3"/>
  <c r="D27" i="3"/>
  <c r="F27" i="3"/>
  <c r="D29" i="3"/>
  <c r="F29" i="3"/>
  <c r="D32" i="3"/>
  <c r="F32" i="3"/>
  <c r="D34" i="3"/>
  <c r="F34" i="3"/>
  <c r="D36" i="3"/>
  <c r="F36" i="3"/>
  <c r="B17" i="4" l="1"/>
  <c r="B18" i="4"/>
  <c r="C18" i="4" s="1"/>
  <c r="B21" i="4"/>
  <c r="C21" i="4" s="1"/>
  <c r="B20" i="4"/>
  <c r="C20" i="4" s="1"/>
  <c r="B19" i="4"/>
  <c r="C19" i="4" s="1"/>
  <c r="F19" i="2"/>
  <c r="F14" i="2"/>
  <c r="F28" i="2"/>
  <c r="I13" i="3"/>
  <c r="I7" i="3"/>
  <c r="I16" i="3"/>
  <c r="I11" i="3"/>
  <c r="I9" i="3"/>
  <c r="I29" i="3"/>
  <c r="I27" i="3"/>
  <c r="I25" i="3"/>
  <c r="I22" i="3"/>
  <c r="I20" i="3"/>
  <c r="I18" i="3"/>
  <c r="B22" i="4" l="1"/>
  <c r="C17" i="4"/>
  <c r="C22" i="4" s="1"/>
</calcChain>
</file>

<file path=xl/sharedStrings.xml><?xml version="1.0" encoding="utf-8"?>
<sst xmlns="http://schemas.openxmlformats.org/spreadsheetml/2006/main" count="124" uniqueCount="79">
  <si>
    <t>ข้อคิดเห็นและข้อเสนอแนะอื่นๆ</t>
  </si>
  <si>
    <t>จำนวนผู้ตอบ</t>
  </si>
  <si>
    <t>ประเด็นประเมิน</t>
  </si>
  <si>
    <t>ระดับความพึงพอใจ</t>
  </si>
  <si>
    <t>คะแนนรวม</t>
  </si>
  <si>
    <t>คะแนนเฉลี่ย</t>
  </si>
  <si>
    <t>ส่วนเบี่ยงเบนมาตรฐาน</t>
  </si>
  <si>
    <t>ไม่มี</t>
  </si>
  <si>
    <t>มากที่สุด</t>
  </si>
  <si>
    <t>มาก</t>
  </si>
  <si>
    <t>ปานกลาง</t>
  </si>
  <si>
    <t>น้อย</t>
  </si>
  <si>
    <t>น้อยที่สุด</t>
  </si>
  <si>
    <t>ไม่แสดงความคิดเห็น</t>
  </si>
  <si>
    <t>1. เนื้อหาความรู้ที่ได้รับ</t>
  </si>
  <si>
    <t>1.1 เหมาะสมทันยุคสมัย</t>
  </si>
  <si>
    <t>จำนวน</t>
  </si>
  <si>
    <t>ส่วนที่ 1 ข้อมูลทั่วไป</t>
  </si>
  <si>
    <t>ร้อยละ</t>
  </si>
  <si>
    <t>เพศ</t>
  </si>
  <si>
    <t>งานที่รับผิดชอบ</t>
  </si>
  <si>
    <t>1.2 เข้าใจง่าย</t>
  </si>
  <si>
    <t>ชาย</t>
  </si>
  <si>
    <t>หญิง</t>
  </si>
  <si>
    <t>1.3 นำไปใช้ประโยชน์ได้</t>
  </si>
  <si>
    <t>รวม</t>
  </si>
  <si>
    <t>อายุ</t>
  </si>
  <si>
    <t>1.4 สอดคล้องกับวัตถุประสงค์ของโครงการ</t>
  </si>
  <si>
    <t>2. สื่อ/เอกสารประกอบการถ่ายทอดความรู้   (เช่น หนังสือ คู่มือ แผ่นพับ CDฯลฯ)</t>
  </si>
  <si>
    <t>2.1 ดึงดูดความสนใจ</t>
  </si>
  <si>
    <t>สรุปผล</t>
  </si>
  <si>
    <t>40 – 49  ปี</t>
  </si>
  <si>
    <t>50 - 59 ปี</t>
  </si>
  <si>
    <t>2.2 ง่ายต่อการนำไปใช้</t>
  </si>
  <si>
    <t>ด้าน</t>
  </si>
  <si>
    <t>ค่าร้อยละของคะแนน</t>
  </si>
  <si>
    <t>60 ปีขึ้นไป</t>
  </si>
  <si>
    <t>หน่วยงานที่สังกัด</t>
  </si>
  <si>
    <t>2.3 เหมาะสมกับผู้รับความรู้</t>
  </si>
  <si>
    <t>3. รูปแบบการถ่ายทอดความรู้ (เช่น การบรรยาย การฝึกปฏิบัติ การทำกิจกรรม การดูงาน การทำกลุ่ม การทำกิจกรรมค่าย ฯลฯ)</t>
  </si>
  <si>
    <t>2.4 มีความเพียงพอต่อจำนวนผู้รับความรู้</t>
  </si>
  <si>
    <t>ตำแหน่ง</t>
  </si>
  <si>
    <t>5. ระยะเวลาที่ใช้ในการถ่ายทอดความรู้มีความเหมาะสม</t>
  </si>
  <si>
    <r>
      <t xml:space="preserve"> </t>
    </r>
    <r>
      <rPr>
        <b/>
        <sz val="16"/>
        <color theme="1"/>
        <rFont val="TH SarabunPSK"/>
        <family val="2"/>
      </rPr>
      <t>3. รูปแบบการถ่ายทอดความรู้ (เช่น การบรรยาย การฝึกปฏิบัติ การทำกิจกรรม การดูงาน การทำกลุ่ม การทำกิจกรรมค่าย ฯลฯ)</t>
    </r>
  </si>
  <si>
    <t>3.1 เหมาะสมกับเนื้อหา</t>
  </si>
  <si>
    <t>3.2 เหมาะสมกับผู้รับความรู้</t>
  </si>
  <si>
    <t>3.3 เปิดโอกาสให้ผู้เข้ารับความรู้มีส่วนร่วม</t>
  </si>
  <si>
    <t>ต่ำกว่า 20 ปี</t>
  </si>
  <si>
    <t>30 – 39  ปี</t>
  </si>
  <si>
    <t>20 – 29  ปี</t>
  </si>
  <si>
    <t>งานสุขภาพจิตเป็นหลัก</t>
  </si>
  <si>
    <t>อื่นๆ ระบุ.................</t>
  </si>
  <si>
    <r>
      <t>เบอร์โทรศัพท์</t>
    </r>
    <r>
      <rPr>
        <u/>
        <sz val="16"/>
        <color theme="1"/>
        <rFont val="TH SarabunPSK"/>
        <family val="2"/>
      </rPr>
      <t xml:space="preserve">  043-327641 ภายใน 63329</t>
    </r>
  </si>
  <si>
    <t>4. วิทยากร</t>
  </si>
  <si>
    <t>4.1 สอนตรงกับเนื้อหา</t>
  </si>
  <si>
    <t>4.2 สอนเข้าใจง่าย</t>
  </si>
  <si>
    <t>รวม
 (n)</t>
  </si>
  <si>
    <t>แบบสรุป ความพึงพอใจต่อการอบรม/ สัมมนา/ ประชุมเชิงปฏิบัติการ</t>
  </si>
  <si>
    <r>
      <t xml:space="preserve">  </t>
    </r>
    <r>
      <rPr>
        <b/>
        <sz val="16"/>
        <color theme="1"/>
        <rFont val="TH SarabunPSK"/>
        <family val="2"/>
      </rPr>
      <t>ชื่อโครงการ</t>
    </r>
    <r>
      <rPr>
        <sz val="16"/>
        <color theme="1"/>
        <rFont val="TH SarabunPSK"/>
        <family val="2"/>
      </rPr>
      <t xml:space="preserve">    </t>
    </r>
  </si>
  <si>
    <r>
      <rPr>
        <b/>
        <sz val="16"/>
        <color theme="1"/>
        <rFont val="TH SarabunPSK"/>
        <family val="2"/>
      </rPr>
      <t>ประเภทโครงการ</t>
    </r>
    <r>
      <rPr>
        <sz val="16"/>
        <color theme="1"/>
        <rFont val="TH SarabunPSK"/>
        <family val="2"/>
      </rPr>
      <t xml:space="preserve">         </t>
    </r>
  </si>
  <si>
    <t xml:space="preserve">  กิจกรรมย่อย</t>
  </si>
  <si>
    <t>นักจิตวิทยา</t>
  </si>
  <si>
    <t>นักวิชาการสาธารณสุข</t>
  </si>
  <si>
    <t>พยาบาล</t>
  </si>
  <si>
    <t>นักสังคมสงเคราะห์</t>
  </si>
  <si>
    <t>สำนักงานสาธารณสุขจังหวัด</t>
  </si>
  <si>
    <t>โรงพยาบาลศูนย์</t>
  </si>
  <si>
    <t>สำนักงานสาธารณสุขอำเภอ</t>
  </si>
  <si>
    <t>โรงพยาบาลชุมชน</t>
  </si>
  <si>
    <t>โรงพยาบาลทั่วไป</t>
  </si>
  <si>
    <t>โรงพยาบาลส่งเสริมสุขภาพตำบล</t>
  </si>
  <si>
    <t>งานสุขภาพจิต แต่ไม่ใช่งานสุขภาพจิตเป็นหลัก</t>
  </si>
  <si>
    <r>
      <t>อื่นๆ</t>
    </r>
    <r>
      <rPr>
        <u/>
        <sz val="16"/>
        <rFont val="TH SarabunPSK"/>
        <family val="2"/>
      </rPr>
      <t>(จพ.สาธารณสุข,เภสัชกร,ผู้ช่วย สสอ.)</t>
    </r>
  </si>
  <si>
    <t xml:space="preserve">โครงการประชุมชี้แจงแนวทางการดำเนินงานแก่ภาคีเครือข่ายของศูนย์วิชาการ เขตสุขภาพที่ 7  ปีงบประมาณ 2564
</t>
  </si>
  <si>
    <t>ชี้แจงแนวทางการดำเนินงานแก่ภาคีเครือข่ายของศูนย์วิชาการ เขตสุขภาพที่ 7  ปีงบประมาณ 2564</t>
  </si>
  <si>
    <t xml:space="preserve">ระหว่างวันที่ 17 – 18 พฤศจิกายน 2563  ณ ห้องประชุมมงกุฎเพชร โรงแรมโฆษะจังหวัดขอนแก่น </t>
  </si>
  <si>
    <r>
      <t>ชื่อผู้ประสานงาน</t>
    </r>
    <r>
      <rPr>
        <u/>
        <sz val="16"/>
        <color theme="1"/>
        <rFont val="TH SarabunPSK"/>
        <family val="2"/>
      </rPr>
      <t xml:space="preserve">  นายวิษณุกร นาชัยดูลย์ </t>
    </r>
    <r>
      <rPr>
        <sz val="16"/>
        <color theme="1"/>
        <rFont val="TH SarabunPSK"/>
        <family val="2"/>
      </rPr>
      <t xml:space="preserve"> หน่วยงาน</t>
    </r>
    <r>
      <rPr>
        <u/>
        <sz val="16"/>
        <color theme="1"/>
        <rFont val="TH SarabunPSK"/>
        <family val="2"/>
      </rPr>
      <t xml:space="preserve"> ศูนย์สุขภาพจิตที่ 7 จังหวัดขอนแก่น</t>
    </r>
  </si>
  <si>
    <r>
      <t>E-mail :</t>
    </r>
    <r>
      <rPr>
        <u/>
        <sz val="16"/>
        <color theme="1"/>
        <rFont val="TH SarabunPSK"/>
        <family val="2"/>
      </rPr>
      <t xml:space="preserve">  wisanukron2530@gmail.com</t>
    </r>
  </si>
  <si>
    <t>ความพึงพอใจต่อภารกิจหลักศูนย์สุขภาพจิตที่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</si>
</sst>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2"/>
      <color theme="1"/>
      <name val="TH SarabunPSK"/>
      <family val="2"/>
    </font>
    <font>
      <u/>
      <sz val="16"/>
      <color theme="1"/>
      <name val="TH SarabunPSK"/>
      <family val="2"/>
    </font>
    <font>
      <b/>
      <sz val="11"/>
      <name val="TH SarabunPSK"/>
      <family val="2"/>
    </font>
    <font>
      <sz val="11"/>
      <name val="Tahoma"/>
      <family val="2"/>
      <charset val="222"/>
      <scheme val="minor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" fontId="3" fillId="0" borderId="5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0" fontId="3" fillId="0" borderId="0" xfId="0" applyFont="1" applyBorder="1"/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2" fontId="5" fillId="0" borderId="12" xfId="0" applyNumberFormat="1" applyFont="1" applyBorder="1" applyAlignment="1">
      <alignment horizontal="center" vertical="top" wrapText="1"/>
    </xf>
    <xf numFmtId="2" fontId="4" fillId="0" borderId="5" xfId="0" applyNumberFormat="1" applyFont="1" applyBorder="1" applyAlignment="1">
      <alignment horizontal="center" vertical="top" wrapText="1"/>
    </xf>
    <xf numFmtId="0" fontId="3" fillId="0" borderId="6" xfId="0" applyFont="1" applyBorder="1"/>
    <xf numFmtId="0" fontId="4" fillId="0" borderId="5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2" fontId="7" fillId="0" borderId="12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5" fillId="0" borderId="1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2" fontId="9" fillId="0" borderId="5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0" xfId="0" applyFont="1"/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9" fillId="0" borderId="0" xfId="0" applyFont="1" applyBorder="1"/>
    <xf numFmtId="0" fontId="14" fillId="0" borderId="0" xfId="0" applyFont="1"/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1" xfId="0" applyNumberFormat="1" applyFont="1" applyBorder="1" applyAlignment="1">
      <alignment horizontal="center" vertical="top" wrapText="1"/>
    </xf>
    <xf numFmtId="2" fontId="3" fillId="0" borderId="10" xfId="0" applyNumberFormat="1" applyFont="1" applyBorder="1" applyAlignment="1">
      <alignment horizontal="center" vertical="top" wrapText="1"/>
    </xf>
    <xf numFmtId="2" fontId="3" fillId="0" borderId="11" xfId="0" applyNumberFormat="1" applyFont="1" applyBorder="1" applyAlignment="1">
      <alignment horizontal="center" vertical="top" wrapText="1"/>
    </xf>
    <xf numFmtId="2" fontId="7" fillId="0" borderId="10" xfId="0" applyNumberFormat="1" applyFont="1" applyBorder="1" applyAlignment="1">
      <alignment horizontal="center" vertical="top" wrapText="1"/>
    </xf>
    <xf numFmtId="2" fontId="7" fillId="0" borderId="1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workbookViewId="0">
      <selection activeCell="C16" sqref="C16"/>
    </sheetView>
  </sheetViews>
  <sheetFormatPr defaultColWidth="9" defaultRowHeight="24" x14ac:dyDescent="0.55000000000000004"/>
  <cols>
    <col min="1" max="1" width="21" style="2" customWidth="1"/>
    <col min="2" max="2" width="10.375" style="2" customWidth="1"/>
    <col min="3" max="3" width="9" style="2"/>
    <col min="4" max="4" width="36.375" style="2" customWidth="1"/>
    <col min="5" max="5" width="10.375" style="2" customWidth="1"/>
    <col min="6" max="6" width="9.75" style="2" customWidth="1"/>
    <col min="7" max="7" width="22.375" style="2" customWidth="1"/>
    <col min="8" max="16384" width="9" style="2"/>
  </cols>
  <sheetData>
    <row r="1" spans="1:7" ht="30.75" x14ac:dyDescent="0.7">
      <c r="A1" s="59" t="s">
        <v>57</v>
      </c>
      <c r="B1" s="59"/>
      <c r="C1" s="59"/>
      <c r="D1" s="59"/>
      <c r="E1" s="59"/>
      <c r="F1" s="59"/>
    </row>
    <row r="2" spans="1:7" x14ac:dyDescent="0.55000000000000004">
      <c r="A2" s="51" t="s">
        <v>59</v>
      </c>
    </row>
    <row r="3" spans="1:7" x14ac:dyDescent="0.55000000000000004">
      <c r="A3" s="51" t="s">
        <v>58</v>
      </c>
      <c r="B3" s="60" t="s">
        <v>73</v>
      </c>
      <c r="C3" s="61"/>
      <c r="D3" s="61"/>
      <c r="E3" s="61"/>
      <c r="F3" s="61"/>
      <c r="G3" s="61"/>
    </row>
    <row r="4" spans="1:7" ht="21" customHeight="1" x14ac:dyDescent="0.55000000000000004">
      <c r="A4" s="1" t="s">
        <v>60</v>
      </c>
      <c r="B4" s="39" t="s">
        <v>74</v>
      </c>
    </row>
    <row r="5" spans="1:7" x14ac:dyDescent="0.55000000000000004">
      <c r="A5" s="1"/>
      <c r="B5" s="2" t="s">
        <v>75</v>
      </c>
    </row>
    <row r="6" spans="1:7" x14ac:dyDescent="0.55000000000000004">
      <c r="A6" s="1"/>
    </row>
    <row r="7" spans="1:7" s="8" customFormat="1" x14ac:dyDescent="0.55000000000000004">
      <c r="A7" s="1" t="s">
        <v>17</v>
      </c>
      <c r="B7" s="2"/>
      <c r="C7" s="2"/>
      <c r="D7" s="2"/>
      <c r="E7" s="2"/>
      <c r="F7" s="2"/>
    </row>
    <row r="8" spans="1:7" s="8" customFormat="1" x14ac:dyDescent="0.55000000000000004">
      <c r="A8" s="9" t="s">
        <v>19</v>
      </c>
      <c r="B8" s="9" t="s">
        <v>16</v>
      </c>
      <c r="C8" s="9" t="s">
        <v>18</v>
      </c>
      <c r="D8" s="29" t="s">
        <v>41</v>
      </c>
      <c r="E8" s="29" t="s">
        <v>16</v>
      </c>
      <c r="F8" s="29" t="s">
        <v>18</v>
      </c>
    </row>
    <row r="9" spans="1:7" s="8" customFormat="1" x14ac:dyDescent="0.55000000000000004">
      <c r="A9" s="11" t="s">
        <v>22</v>
      </c>
      <c r="B9" s="12">
        <v>67</v>
      </c>
      <c r="C9" s="13">
        <f>B9*100/B11</f>
        <v>25.76923076923077</v>
      </c>
      <c r="D9" s="31" t="s">
        <v>61</v>
      </c>
      <c r="E9" s="54">
        <v>10</v>
      </c>
      <c r="F9" s="18">
        <f>E9/E14*100</f>
        <v>3.8461538461538463</v>
      </c>
    </row>
    <row r="10" spans="1:7" s="8" customFormat="1" x14ac:dyDescent="0.55000000000000004">
      <c r="A10" s="11" t="s">
        <v>23</v>
      </c>
      <c r="B10" s="12">
        <v>193</v>
      </c>
      <c r="C10" s="13">
        <f>B10*100/B11</f>
        <v>74.230769230769226</v>
      </c>
      <c r="D10" s="31" t="s">
        <v>63</v>
      </c>
      <c r="E10" s="54">
        <v>127</v>
      </c>
      <c r="F10" s="18">
        <f>E10/E14*100</f>
        <v>48.846153846153847</v>
      </c>
      <c r="G10" s="53"/>
    </row>
    <row r="11" spans="1:7" s="8" customFormat="1" x14ac:dyDescent="0.55000000000000004">
      <c r="A11" s="9" t="s">
        <v>25</v>
      </c>
      <c r="B11" s="9">
        <f>B9+B10</f>
        <v>260</v>
      </c>
      <c r="C11" s="14">
        <v>100</v>
      </c>
      <c r="D11" s="31" t="s">
        <v>62</v>
      </c>
      <c r="E11" s="17">
        <v>102</v>
      </c>
      <c r="F11" s="18">
        <f>E11/E14*100</f>
        <v>39.230769230769234</v>
      </c>
    </row>
    <row r="12" spans="1:7" s="8" customFormat="1" x14ac:dyDescent="0.55000000000000004">
      <c r="A12" s="16" t="s">
        <v>26</v>
      </c>
      <c r="B12" s="16" t="s">
        <v>16</v>
      </c>
      <c r="C12" s="16" t="s">
        <v>18</v>
      </c>
      <c r="D12" s="31" t="s">
        <v>64</v>
      </c>
      <c r="E12" s="17">
        <v>10</v>
      </c>
      <c r="F12" s="18">
        <f>E12/E14*100</f>
        <v>3.8461538461538463</v>
      </c>
    </row>
    <row r="13" spans="1:7" s="8" customFormat="1" x14ac:dyDescent="0.55000000000000004">
      <c r="A13" s="17" t="s">
        <v>47</v>
      </c>
      <c r="B13" s="17">
        <v>0</v>
      </c>
      <c r="C13" s="18">
        <f>B13*100/B19</f>
        <v>0</v>
      </c>
      <c r="D13" s="31" t="s">
        <v>72</v>
      </c>
      <c r="E13" s="17">
        <v>11</v>
      </c>
      <c r="F13" s="18">
        <f>E13/E14*100</f>
        <v>4.2307692307692308</v>
      </c>
    </row>
    <row r="14" spans="1:7" s="8" customFormat="1" x14ac:dyDescent="0.55000000000000004">
      <c r="A14" s="17" t="s">
        <v>49</v>
      </c>
      <c r="B14" s="17">
        <v>38</v>
      </c>
      <c r="C14" s="18">
        <f>B14*100/B19</f>
        <v>14.615384615384615</v>
      </c>
      <c r="D14" s="29" t="s">
        <v>25</v>
      </c>
      <c r="E14" s="29">
        <f>SUM(E9:E13)</f>
        <v>260</v>
      </c>
      <c r="F14" s="30">
        <f>SUM(F9:F13)</f>
        <v>100</v>
      </c>
    </row>
    <row r="15" spans="1:7" s="8" customFormat="1" x14ac:dyDescent="0.55000000000000004">
      <c r="A15" s="17" t="s">
        <v>48</v>
      </c>
      <c r="B15" s="17">
        <v>71</v>
      </c>
      <c r="C15" s="18">
        <f>B15*100/B19</f>
        <v>27.307692307692307</v>
      </c>
      <c r="D15" s="9" t="s">
        <v>20</v>
      </c>
      <c r="E15" s="9" t="s">
        <v>16</v>
      </c>
      <c r="F15" s="10" t="s">
        <v>18</v>
      </c>
    </row>
    <row r="16" spans="1:7" s="8" customFormat="1" x14ac:dyDescent="0.55000000000000004">
      <c r="A16" s="17" t="s">
        <v>31</v>
      </c>
      <c r="B16" s="17">
        <v>87</v>
      </c>
      <c r="C16" s="18">
        <v>39.54</v>
      </c>
      <c r="D16" s="11" t="s">
        <v>50</v>
      </c>
      <c r="E16" s="52">
        <v>60</v>
      </c>
      <c r="F16" s="13">
        <f>E16/E19*100</f>
        <v>23.076923076923077</v>
      </c>
    </row>
    <row r="17" spans="1:6" s="8" customFormat="1" x14ac:dyDescent="0.55000000000000004">
      <c r="A17" s="17" t="s">
        <v>32</v>
      </c>
      <c r="B17" s="17">
        <v>64</v>
      </c>
      <c r="C17" s="18">
        <f>B17*100/B19</f>
        <v>24.615384615384617</v>
      </c>
      <c r="D17" s="19" t="s">
        <v>71</v>
      </c>
      <c r="E17" s="12">
        <v>200</v>
      </c>
      <c r="F17" s="55">
        <f>E17/E19*100</f>
        <v>76.923076923076934</v>
      </c>
    </row>
    <row r="18" spans="1:6" s="8" customFormat="1" x14ac:dyDescent="0.55000000000000004">
      <c r="A18" s="17" t="s">
        <v>36</v>
      </c>
      <c r="B18" s="17">
        <v>0</v>
      </c>
      <c r="C18" s="18">
        <f>B18/30*100</f>
        <v>0</v>
      </c>
      <c r="D18" s="19" t="s">
        <v>51</v>
      </c>
      <c r="E18" s="22">
        <v>0</v>
      </c>
      <c r="F18" s="13">
        <f>E18/E19*100</f>
        <v>0</v>
      </c>
    </row>
    <row r="19" spans="1:6" s="8" customFormat="1" x14ac:dyDescent="0.55000000000000004">
      <c r="A19" s="29" t="s">
        <v>25</v>
      </c>
      <c r="B19" s="29">
        <f>SUM(B13:B18)</f>
        <v>260</v>
      </c>
      <c r="C19" s="30">
        <v>100</v>
      </c>
      <c r="D19" s="9" t="s">
        <v>25</v>
      </c>
      <c r="E19" s="24">
        <f>SUM(E16:E18)</f>
        <v>260</v>
      </c>
      <c r="F19" s="25">
        <f>SUM(F16:F18)</f>
        <v>100.00000000000001</v>
      </c>
    </row>
    <row r="20" spans="1:6" s="8" customFormat="1" ht="21" customHeight="1" x14ac:dyDescent="0.55000000000000004">
      <c r="D20" s="16" t="s">
        <v>37</v>
      </c>
      <c r="E20" s="27"/>
      <c r="F20" s="28"/>
    </row>
    <row r="21" spans="1:6" s="8" customFormat="1" ht="21" customHeight="1" x14ac:dyDescent="0.55000000000000004">
      <c r="D21" s="31" t="s">
        <v>65</v>
      </c>
      <c r="E21" s="17">
        <v>24</v>
      </c>
      <c r="F21" s="18">
        <f>E21/E28*100</f>
        <v>9.2307692307692317</v>
      </c>
    </row>
    <row r="22" spans="1:6" s="8" customFormat="1" x14ac:dyDescent="0.55000000000000004">
      <c r="D22" s="31" t="s">
        <v>66</v>
      </c>
      <c r="E22" s="17">
        <v>15</v>
      </c>
      <c r="F22" s="18">
        <f>E22/E28*100</f>
        <v>5.7692307692307692</v>
      </c>
    </row>
    <row r="23" spans="1:6" s="8" customFormat="1" x14ac:dyDescent="0.55000000000000004">
      <c r="D23" s="31" t="s">
        <v>67</v>
      </c>
      <c r="E23" s="17">
        <v>83</v>
      </c>
      <c r="F23" s="18">
        <f>E23/E28*100</f>
        <v>31.92307692307692</v>
      </c>
    </row>
    <row r="24" spans="1:6" s="8" customFormat="1" x14ac:dyDescent="0.55000000000000004">
      <c r="D24" s="31" t="s">
        <v>69</v>
      </c>
      <c r="E24" s="17">
        <v>13</v>
      </c>
      <c r="F24" s="18">
        <f>E24/E28*100</f>
        <v>5</v>
      </c>
    </row>
    <row r="25" spans="1:6" s="8" customFormat="1" x14ac:dyDescent="0.55000000000000004">
      <c r="D25" s="31" t="s">
        <v>68</v>
      </c>
      <c r="E25" s="17">
        <v>101</v>
      </c>
      <c r="F25" s="18">
        <f>E25/E28*100</f>
        <v>38.846153846153847</v>
      </c>
    </row>
    <row r="26" spans="1:6" s="8" customFormat="1" x14ac:dyDescent="0.55000000000000004">
      <c r="D26" s="31" t="s">
        <v>70</v>
      </c>
      <c r="E26" s="17">
        <v>24</v>
      </c>
      <c r="F26" s="18">
        <f>E26/E28*100</f>
        <v>9.2307692307692317</v>
      </c>
    </row>
    <row r="27" spans="1:6" s="8" customFormat="1" x14ac:dyDescent="0.55000000000000004">
      <c r="D27" s="19" t="s">
        <v>51</v>
      </c>
      <c r="E27" s="17">
        <v>0</v>
      </c>
      <c r="F27" s="18">
        <f>E27/E28*100</f>
        <v>0</v>
      </c>
    </row>
    <row r="28" spans="1:6" s="8" customFormat="1" x14ac:dyDescent="0.55000000000000004">
      <c r="D28" s="29" t="s">
        <v>25</v>
      </c>
      <c r="E28" s="29">
        <f>SUM(E21:E27)</f>
        <v>260</v>
      </c>
      <c r="F28" s="30">
        <f>SUM(F21:F27)</f>
        <v>100</v>
      </c>
    </row>
    <row r="29" spans="1:6" s="8" customFormat="1" x14ac:dyDescent="0.55000000000000004">
      <c r="D29" s="33"/>
      <c r="E29" s="35"/>
      <c r="F29" s="23"/>
    </row>
    <row r="30" spans="1:6" s="8" customFormat="1" x14ac:dyDescent="0.55000000000000004">
      <c r="D30" s="35"/>
      <c r="E30" s="35"/>
      <c r="F30" s="23"/>
    </row>
    <row r="31" spans="1:6" s="8" customFormat="1" x14ac:dyDescent="0.55000000000000004">
      <c r="D31" s="35"/>
      <c r="E31" s="3"/>
    </row>
    <row r="32" spans="1:6" s="8" customFormat="1" x14ac:dyDescent="0.55000000000000004">
      <c r="D32" s="3"/>
    </row>
    <row r="33" spans="1:6" s="8" customFormat="1" x14ac:dyDescent="0.55000000000000004">
      <c r="A33" s="34"/>
      <c r="B33" s="3"/>
      <c r="C33" s="3"/>
    </row>
    <row r="34" spans="1:6" s="8" customFormat="1" x14ac:dyDescent="0.55000000000000004"/>
    <row r="35" spans="1:6" s="8" customFormat="1" x14ac:dyDescent="0.55000000000000004"/>
    <row r="36" spans="1:6" s="8" customFormat="1" x14ac:dyDescent="0.55000000000000004">
      <c r="A36" s="2"/>
      <c r="B36" s="2"/>
      <c r="C36" s="2"/>
      <c r="D36" s="2"/>
      <c r="E36" s="2"/>
      <c r="F36" s="2"/>
    </row>
    <row r="37" spans="1:6" s="8" customFormat="1" x14ac:dyDescent="0.55000000000000004">
      <c r="A37" s="2"/>
      <c r="B37" s="2"/>
      <c r="C37" s="2"/>
      <c r="D37" s="2"/>
      <c r="E37" s="2"/>
      <c r="F37" s="2"/>
    </row>
    <row r="39" spans="1:6" x14ac:dyDescent="0.55000000000000004">
      <c r="A39" s="8"/>
      <c r="B39" s="8"/>
      <c r="C39" s="8"/>
    </row>
    <row r="40" spans="1:6" x14ac:dyDescent="0.55000000000000004">
      <c r="A40" s="8"/>
      <c r="B40" s="8"/>
      <c r="C40" s="8"/>
    </row>
    <row r="43" spans="1:6" s="8" customFormat="1" x14ac:dyDescent="0.55000000000000004">
      <c r="A43" s="2"/>
      <c r="B43" s="2"/>
      <c r="C43" s="2"/>
      <c r="D43" s="2"/>
      <c r="E43" s="2"/>
      <c r="F43" s="2"/>
    </row>
    <row r="44" spans="1:6" s="8" customFormat="1" x14ac:dyDescent="0.55000000000000004">
      <c r="A44" s="2"/>
      <c r="B44" s="2"/>
      <c r="C44" s="2"/>
      <c r="D44" s="2"/>
      <c r="E44" s="2"/>
      <c r="F44" s="2"/>
    </row>
  </sheetData>
  <mergeCells count="2">
    <mergeCell ref="A1:F1"/>
    <mergeCell ref="B3:G3"/>
  </mergeCells>
  <pageMargins left="0.82677165354330717" right="3.937007874015748E-2" top="0.74803149606299213" bottom="0" header="0" footer="0"/>
  <pageSetup paperSize="9" scale="78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"/>
  <sheetViews>
    <sheetView topLeftCell="A40" workbookViewId="0">
      <selection activeCell="A5" sqref="A5:L5"/>
    </sheetView>
  </sheetViews>
  <sheetFormatPr defaultRowHeight="14.25" x14ac:dyDescent="0.2"/>
  <cols>
    <col min="1" max="1" width="24.25" customWidth="1"/>
    <col min="2" max="2" width="6.375" customWidth="1"/>
    <col min="3" max="3" width="6.5" bestFit="1" customWidth="1"/>
    <col min="4" max="4" width="6" customWidth="1"/>
    <col min="5" max="5" width="6" bestFit="1" customWidth="1"/>
    <col min="6" max="6" width="5.5" customWidth="1"/>
    <col min="7" max="7" width="5.75" bestFit="1" customWidth="1"/>
    <col min="8" max="8" width="7.875" customWidth="1"/>
    <col min="9" max="9" width="7" bestFit="1" customWidth="1"/>
    <col min="10" max="10" width="5.875" customWidth="1"/>
    <col min="11" max="11" width="5.375" customWidth="1"/>
    <col min="12" max="12" width="6" style="57" customWidth="1"/>
  </cols>
  <sheetData>
    <row r="1" spans="1:16" ht="24" x14ac:dyDescent="0.55000000000000004">
      <c r="A1" s="91" t="s">
        <v>78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6" ht="24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6"/>
      <c r="N2" s="2"/>
      <c r="O2" s="2"/>
      <c r="P2" s="2"/>
    </row>
    <row r="3" spans="1:16" ht="24" x14ac:dyDescent="0.2">
      <c r="A3" s="64" t="s">
        <v>2</v>
      </c>
      <c r="B3" s="40"/>
      <c r="C3" s="79" t="s">
        <v>3</v>
      </c>
      <c r="D3" s="80"/>
      <c r="E3" s="80"/>
      <c r="F3" s="80"/>
      <c r="G3" s="80"/>
      <c r="H3" s="81"/>
      <c r="I3" s="82" t="s">
        <v>56</v>
      </c>
      <c r="J3" s="63" t="s">
        <v>4</v>
      </c>
      <c r="K3" s="62" t="s">
        <v>5</v>
      </c>
      <c r="L3" s="68" t="s">
        <v>6</v>
      </c>
    </row>
    <row r="4" spans="1:16" ht="37.5" x14ac:dyDescent="0.2">
      <c r="A4" s="65"/>
      <c r="B4" s="41"/>
      <c r="C4" s="49" t="s">
        <v>8</v>
      </c>
      <c r="D4" s="49" t="s">
        <v>9</v>
      </c>
      <c r="E4" s="50" t="s">
        <v>10</v>
      </c>
      <c r="F4" s="49" t="s">
        <v>11</v>
      </c>
      <c r="G4" s="50" t="s">
        <v>12</v>
      </c>
      <c r="H4" s="50" t="s">
        <v>13</v>
      </c>
      <c r="I4" s="82"/>
      <c r="J4" s="63"/>
      <c r="K4" s="63"/>
      <c r="L4" s="68"/>
    </row>
    <row r="5" spans="1:16" ht="24" x14ac:dyDescent="0.2">
      <c r="A5" s="69" t="s">
        <v>14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1"/>
    </row>
    <row r="6" spans="1:16" ht="24" x14ac:dyDescent="0.2">
      <c r="A6" s="72" t="s">
        <v>15</v>
      </c>
      <c r="B6" s="5" t="s">
        <v>16</v>
      </c>
      <c r="C6" s="6">
        <v>140</v>
      </c>
      <c r="D6" s="6">
        <v>111</v>
      </c>
      <c r="E6" s="6">
        <v>9</v>
      </c>
      <c r="F6" s="6">
        <v>0</v>
      </c>
      <c r="G6" s="6">
        <v>0</v>
      </c>
      <c r="H6" s="6">
        <v>0</v>
      </c>
      <c r="I6" s="6">
        <f>C6+D6+E6+F6+G6+H6</f>
        <v>260</v>
      </c>
      <c r="J6" s="73">
        <f>(C6*5)+(D6*4)+(E6*3)+(F6*2)+(G6*1)</f>
        <v>1171</v>
      </c>
      <c r="K6" s="75">
        <f>J6/I6</f>
        <v>4.5038461538461538</v>
      </c>
      <c r="L6" s="77">
        <v>0.60199999999999998</v>
      </c>
    </row>
    <row r="7" spans="1:16" ht="21" customHeight="1" x14ac:dyDescent="0.2">
      <c r="A7" s="72"/>
      <c r="B7" s="5" t="s">
        <v>18</v>
      </c>
      <c r="C7" s="7">
        <f>C6*100/I6</f>
        <v>53.846153846153847</v>
      </c>
      <c r="D7" s="7">
        <f>D6*100/I6</f>
        <v>42.692307692307693</v>
      </c>
      <c r="E7" s="7">
        <f>E6*100/I6</f>
        <v>3.4615384615384617</v>
      </c>
      <c r="F7" s="7">
        <f>F6*100/I6</f>
        <v>0</v>
      </c>
      <c r="G7" s="7">
        <f>G6*100/I6</f>
        <v>0</v>
      </c>
      <c r="H7" s="7">
        <f>H6*100/I6</f>
        <v>0</v>
      </c>
      <c r="I7" s="7">
        <f>SUM(C7:H7)</f>
        <v>100.00000000000001</v>
      </c>
      <c r="J7" s="74"/>
      <c r="K7" s="76"/>
      <c r="L7" s="78"/>
    </row>
    <row r="8" spans="1:16" ht="18.75" customHeight="1" x14ac:dyDescent="0.2">
      <c r="A8" s="72" t="s">
        <v>21</v>
      </c>
      <c r="B8" s="5" t="s">
        <v>16</v>
      </c>
      <c r="C8" s="6">
        <v>128</v>
      </c>
      <c r="D8" s="6">
        <v>97</v>
      </c>
      <c r="E8" s="6">
        <v>35</v>
      </c>
      <c r="F8" s="6">
        <v>0</v>
      </c>
      <c r="G8" s="6">
        <v>0</v>
      </c>
      <c r="H8" s="6">
        <v>0</v>
      </c>
      <c r="I8" s="6">
        <f>SUM(C8:H8)</f>
        <v>260</v>
      </c>
      <c r="J8" s="73">
        <f>(C8*5)+(D8*4)+(E8*3)+(F8*2)+(G8*1)</f>
        <v>1133</v>
      </c>
      <c r="K8" s="75">
        <f>J8/I8</f>
        <v>4.3576923076923073</v>
      </c>
      <c r="L8" s="77">
        <v>0.63800000000000001</v>
      </c>
    </row>
    <row r="9" spans="1:16" ht="18.75" customHeight="1" x14ac:dyDescent="0.2">
      <c r="A9" s="72"/>
      <c r="B9" s="5" t="s">
        <v>18</v>
      </c>
      <c r="C9" s="7">
        <f>C8*100/I8</f>
        <v>49.230769230769234</v>
      </c>
      <c r="D9" s="7">
        <f>D8*100/I8</f>
        <v>37.307692307692307</v>
      </c>
      <c r="E9" s="7">
        <f>E8*100/I8</f>
        <v>13.461538461538462</v>
      </c>
      <c r="F9" s="7">
        <f>F8*100/I8</f>
        <v>0</v>
      </c>
      <c r="G9" s="7">
        <f>G8*100/I8</f>
        <v>0</v>
      </c>
      <c r="H9" s="7">
        <f>H8*100/I8</f>
        <v>0</v>
      </c>
      <c r="I9" s="7">
        <f>SUM(C9:H9)</f>
        <v>100.00000000000001</v>
      </c>
      <c r="J9" s="74"/>
      <c r="K9" s="76"/>
      <c r="L9" s="78"/>
    </row>
    <row r="10" spans="1:16" ht="18.75" customHeight="1" x14ac:dyDescent="0.2">
      <c r="A10" s="72" t="s">
        <v>24</v>
      </c>
      <c r="B10" s="5" t="s">
        <v>16</v>
      </c>
      <c r="C10" s="6">
        <v>137</v>
      </c>
      <c r="D10" s="6">
        <v>89</v>
      </c>
      <c r="E10" s="6">
        <v>34</v>
      </c>
      <c r="F10" s="6">
        <v>0</v>
      </c>
      <c r="G10" s="6">
        <v>0</v>
      </c>
      <c r="H10" s="6">
        <v>0</v>
      </c>
      <c r="I10" s="6">
        <f>C10+D10+E10+F10+G10+H10</f>
        <v>260</v>
      </c>
      <c r="J10" s="73">
        <f>(C10*5)+(D10*4)+(E10*3)+(F10*2)+(G10*1)</f>
        <v>1143</v>
      </c>
      <c r="K10" s="75">
        <f>J10/I10</f>
        <v>4.3961538461538465</v>
      </c>
      <c r="L10" s="77">
        <v>0.52200000000000002</v>
      </c>
    </row>
    <row r="11" spans="1:16" ht="19.5" customHeight="1" x14ac:dyDescent="0.2">
      <c r="A11" s="72"/>
      <c r="B11" s="5" t="s">
        <v>18</v>
      </c>
      <c r="C11" s="7">
        <f>C10*100/I10</f>
        <v>52.692307692307693</v>
      </c>
      <c r="D11" s="7">
        <f>D10*100/I10</f>
        <v>34.230769230769234</v>
      </c>
      <c r="E11" s="7">
        <f>E10*100/I10</f>
        <v>13.076923076923077</v>
      </c>
      <c r="F11" s="7">
        <f>F10*100/I10</f>
        <v>0</v>
      </c>
      <c r="G11" s="7">
        <f>G10*100/I10</f>
        <v>0</v>
      </c>
      <c r="H11" s="7">
        <f>H10*100/I10</f>
        <v>0</v>
      </c>
      <c r="I11" s="7">
        <f>SUM(C11:H11)</f>
        <v>100.00000000000001</v>
      </c>
      <c r="J11" s="74"/>
      <c r="K11" s="76"/>
      <c r="L11" s="78"/>
    </row>
    <row r="12" spans="1:16" ht="19.5" customHeight="1" x14ac:dyDescent="0.2">
      <c r="A12" s="72" t="s">
        <v>27</v>
      </c>
      <c r="B12" s="5" t="s">
        <v>16</v>
      </c>
      <c r="C12" s="6">
        <v>167</v>
      </c>
      <c r="D12" s="6">
        <v>90</v>
      </c>
      <c r="E12" s="6">
        <v>3</v>
      </c>
      <c r="F12" s="6">
        <v>0</v>
      </c>
      <c r="G12" s="6">
        <v>0</v>
      </c>
      <c r="H12" s="6">
        <v>0</v>
      </c>
      <c r="I12" s="6">
        <f>C12+D12+E12+F12+G12+H12</f>
        <v>260</v>
      </c>
      <c r="J12" s="73">
        <f>(C12*5)+(D12*4)+(E12*3)+(F12*2)+(G12*1)</f>
        <v>1204</v>
      </c>
      <c r="K12" s="75">
        <f>J12/I12</f>
        <v>4.6307692307692312</v>
      </c>
      <c r="L12" s="77">
        <v>0.59599999999999997</v>
      </c>
    </row>
    <row r="13" spans="1:16" ht="41.45" customHeight="1" x14ac:dyDescent="0.55000000000000004">
      <c r="A13" s="72"/>
      <c r="B13" s="5" t="s">
        <v>18</v>
      </c>
      <c r="C13" s="7">
        <f>C12*100/I12</f>
        <v>64.230769230769226</v>
      </c>
      <c r="D13" s="7">
        <f>D12*100/I12</f>
        <v>34.615384615384613</v>
      </c>
      <c r="E13" s="7">
        <f>E12*100/I12</f>
        <v>1.1538461538461537</v>
      </c>
      <c r="F13" s="7">
        <f>F12*100/I12</f>
        <v>0</v>
      </c>
      <c r="G13" s="7">
        <f>G12*100/I12</f>
        <v>0</v>
      </c>
      <c r="H13" s="7">
        <f>H12*100/I12</f>
        <v>0</v>
      </c>
      <c r="I13" s="7">
        <f>SUM(C13:H13)</f>
        <v>100</v>
      </c>
      <c r="J13" s="74"/>
      <c r="K13" s="76"/>
      <c r="L13" s="78"/>
      <c r="N13" s="8"/>
      <c r="O13" s="8"/>
      <c r="P13" s="8"/>
    </row>
    <row r="14" spans="1:16" ht="24" x14ac:dyDescent="0.55000000000000004">
      <c r="A14" s="69" t="s">
        <v>28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N14" s="8"/>
      <c r="O14" s="8"/>
      <c r="P14" s="8"/>
    </row>
    <row r="15" spans="1:16" ht="24" x14ac:dyDescent="0.55000000000000004">
      <c r="A15" s="72" t="s">
        <v>29</v>
      </c>
      <c r="B15" s="5" t="s">
        <v>16</v>
      </c>
      <c r="C15" s="6">
        <v>89</v>
      </c>
      <c r="D15" s="6">
        <v>135</v>
      </c>
      <c r="E15" s="6">
        <v>36</v>
      </c>
      <c r="F15" s="6">
        <v>0</v>
      </c>
      <c r="G15" s="6">
        <v>0</v>
      </c>
      <c r="H15" s="6">
        <v>0</v>
      </c>
      <c r="I15" s="6">
        <f>C15+D15+E15+F15+G15+H15</f>
        <v>260</v>
      </c>
      <c r="J15" s="73">
        <f>(C15*5)+(D15*4)+(E15*3)+(F15*2)+(G15*1)</f>
        <v>1093</v>
      </c>
      <c r="K15" s="75">
        <f>J15/I15</f>
        <v>4.203846153846154</v>
      </c>
      <c r="L15" s="77">
        <v>0.73199999999999998</v>
      </c>
      <c r="N15" s="8"/>
      <c r="O15" s="20"/>
      <c r="P15" s="8"/>
    </row>
    <row r="16" spans="1:16" ht="20.25" customHeight="1" x14ac:dyDescent="0.2">
      <c r="A16" s="72"/>
      <c r="B16" s="5" t="s">
        <v>18</v>
      </c>
      <c r="C16" s="7">
        <f>C15*100/I15</f>
        <v>34.230769230769234</v>
      </c>
      <c r="D16" s="7">
        <f>D15*100/I15</f>
        <v>51.92307692307692</v>
      </c>
      <c r="E16" s="7">
        <f>E15*100/I15</f>
        <v>13.846153846153847</v>
      </c>
      <c r="F16" s="7">
        <f>F15*100/I15</f>
        <v>0</v>
      </c>
      <c r="G16" s="7">
        <f>G15*100/I15</f>
        <v>0</v>
      </c>
      <c r="H16" s="7">
        <f>H15*100/I15</f>
        <v>0</v>
      </c>
      <c r="I16" s="7">
        <f>SUM(C16:H16)</f>
        <v>100</v>
      </c>
      <c r="J16" s="74"/>
      <c r="K16" s="76"/>
      <c r="L16" s="78"/>
    </row>
    <row r="17" spans="1:16" ht="24" x14ac:dyDescent="0.2">
      <c r="A17" s="72" t="s">
        <v>33</v>
      </c>
      <c r="B17" s="5" t="s">
        <v>16</v>
      </c>
      <c r="C17" s="6">
        <v>143</v>
      </c>
      <c r="D17" s="6">
        <v>84</v>
      </c>
      <c r="E17" s="6">
        <v>33</v>
      </c>
      <c r="F17" s="6">
        <v>0</v>
      </c>
      <c r="G17" s="6">
        <v>0</v>
      </c>
      <c r="H17" s="6">
        <v>0</v>
      </c>
      <c r="I17" s="6">
        <f>C17+D17+E17+F17+G17+H17</f>
        <v>260</v>
      </c>
      <c r="J17" s="73">
        <f>(C17*5)+(D17*4)+(E17*3)+(F17*2)+(G17*1)</f>
        <v>1150</v>
      </c>
      <c r="K17" s="75">
        <f>J17/I17</f>
        <v>4.4230769230769234</v>
      </c>
      <c r="L17" s="77">
        <v>0.59199999999999997</v>
      </c>
    </row>
    <row r="18" spans="1:16" ht="19.5" customHeight="1" x14ac:dyDescent="0.2">
      <c r="A18" s="72"/>
      <c r="B18" s="5" t="s">
        <v>18</v>
      </c>
      <c r="C18" s="7">
        <f>C17*100/I17</f>
        <v>55</v>
      </c>
      <c r="D18" s="7">
        <f>D17*100/I17</f>
        <v>32.307692307692307</v>
      </c>
      <c r="E18" s="7">
        <f>E17*100/I17</f>
        <v>12.692307692307692</v>
      </c>
      <c r="F18" s="7">
        <f>F17*100/I17</f>
        <v>0</v>
      </c>
      <c r="G18" s="7">
        <f>G17*100/I17</f>
        <v>0</v>
      </c>
      <c r="H18" s="7">
        <f>H17*100/I17</f>
        <v>0</v>
      </c>
      <c r="I18" s="7">
        <f>SUM(C18:H18)</f>
        <v>100</v>
      </c>
      <c r="J18" s="74"/>
      <c r="K18" s="76"/>
      <c r="L18" s="78"/>
    </row>
    <row r="19" spans="1:16" ht="24" x14ac:dyDescent="0.2">
      <c r="A19" s="72" t="s">
        <v>38</v>
      </c>
      <c r="B19" s="5" t="s">
        <v>16</v>
      </c>
      <c r="C19" s="6">
        <v>167</v>
      </c>
      <c r="D19" s="6">
        <v>76</v>
      </c>
      <c r="E19" s="6">
        <v>17</v>
      </c>
      <c r="F19" s="6">
        <v>0</v>
      </c>
      <c r="G19" s="6">
        <v>0</v>
      </c>
      <c r="H19" s="6">
        <v>0</v>
      </c>
      <c r="I19" s="6">
        <f>C19+D19+E19+F19+G19+H19</f>
        <v>260</v>
      </c>
      <c r="J19" s="73">
        <f>(C19*5)+(D19*4)+(E19*3)+(F19*2)+(G19*1)</f>
        <v>1190</v>
      </c>
      <c r="K19" s="75">
        <f>J19/I19</f>
        <v>4.5769230769230766</v>
      </c>
      <c r="L19" s="77">
        <v>0.56399999999999995</v>
      </c>
    </row>
    <row r="20" spans="1:16" ht="18.75" customHeight="1" x14ac:dyDescent="0.2">
      <c r="A20" s="72"/>
      <c r="B20" s="5" t="s">
        <v>18</v>
      </c>
      <c r="C20" s="7">
        <f>C19*100/I19</f>
        <v>64.230769230769226</v>
      </c>
      <c r="D20" s="7">
        <f>D19*100/I19</f>
        <v>29.23076923076923</v>
      </c>
      <c r="E20" s="7">
        <f>E19*100/I19</f>
        <v>6.5384615384615383</v>
      </c>
      <c r="F20" s="7">
        <f>F19*100/I19</f>
        <v>0</v>
      </c>
      <c r="G20" s="7">
        <f>G19*100/I19</f>
        <v>0</v>
      </c>
      <c r="H20" s="7">
        <f>H19*100/I19</f>
        <v>0</v>
      </c>
      <c r="I20" s="7">
        <f>SUM(C20:H20)</f>
        <v>99.999999999999986</v>
      </c>
      <c r="J20" s="74"/>
      <c r="K20" s="76"/>
      <c r="L20" s="78"/>
    </row>
    <row r="21" spans="1:16" ht="24" x14ac:dyDescent="0.2">
      <c r="A21" s="72" t="s">
        <v>40</v>
      </c>
      <c r="B21" s="5" t="s">
        <v>16</v>
      </c>
      <c r="C21" s="6">
        <v>134</v>
      </c>
      <c r="D21" s="6">
        <v>98</v>
      </c>
      <c r="E21" s="6">
        <v>28</v>
      </c>
      <c r="F21" s="6">
        <v>0</v>
      </c>
      <c r="G21" s="6">
        <v>0</v>
      </c>
      <c r="H21" s="6">
        <v>0</v>
      </c>
      <c r="I21" s="6">
        <f>C21+D21+E21+F21+G21+H21</f>
        <v>260</v>
      </c>
      <c r="J21" s="73">
        <f>(C21*5)+(D21*4)+(E21*3)+(F21*2)+(G21*1)</f>
        <v>1146</v>
      </c>
      <c r="K21" s="75">
        <f>J21/I21</f>
        <v>4.407692307692308</v>
      </c>
      <c r="L21" s="77">
        <v>0.59199999999999997</v>
      </c>
    </row>
    <row r="22" spans="1:16" ht="19.5" customHeight="1" x14ac:dyDescent="0.2">
      <c r="A22" s="83"/>
      <c r="B22" s="32" t="s">
        <v>18</v>
      </c>
      <c r="C22" s="7">
        <f>C21*100/I21</f>
        <v>51.53846153846154</v>
      </c>
      <c r="D22" s="7">
        <f>D21*100/I21</f>
        <v>37.692307692307693</v>
      </c>
      <c r="E22" s="7">
        <f>E21*100/I21</f>
        <v>10.76923076923077</v>
      </c>
      <c r="F22" s="7">
        <f>F21*100/I21</f>
        <v>0</v>
      </c>
      <c r="G22" s="7">
        <f>G21*100/I21</f>
        <v>0</v>
      </c>
      <c r="H22" s="7">
        <f>H21*100/I21</f>
        <v>0</v>
      </c>
      <c r="I22" s="7">
        <f>SUM(C22:H22)</f>
        <v>100</v>
      </c>
      <c r="J22" s="74"/>
      <c r="K22" s="76"/>
      <c r="L22" s="78"/>
    </row>
    <row r="23" spans="1:16" ht="24" x14ac:dyDescent="0.55000000000000004">
      <c r="A23" s="84" t="s">
        <v>43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6"/>
    </row>
    <row r="24" spans="1:16" ht="24" x14ac:dyDescent="0.2">
      <c r="A24" s="72" t="s">
        <v>44</v>
      </c>
      <c r="B24" s="5" t="s">
        <v>16</v>
      </c>
      <c r="C24" s="6">
        <v>159</v>
      </c>
      <c r="D24" s="6">
        <v>92</v>
      </c>
      <c r="E24" s="6">
        <v>9</v>
      </c>
      <c r="F24" s="6">
        <v>0</v>
      </c>
      <c r="G24" s="6">
        <v>0</v>
      </c>
      <c r="H24" s="6">
        <v>0</v>
      </c>
      <c r="I24" s="6">
        <f>C24+D24+E24+F24+G24+H24</f>
        <v>260</v>
      </c>
      <c r="J24" s="73">
        <f>(C24*5)+(D24*4)+(E24*3)+(F24*2)+(G24*1)</f>
        <v>1190</v>
      </c>
      <c r="K24" s="75">
        <f>J24/I24</f>
        <v>4.5769230769230766</v>
      </c>
      <c r="L24" s="77">
        <v>0.501</v>
      </c>
    </row>
    <row r="25" spans="1:16" ht="20.25" customHeight="1" x14ac:dyDescent="0.2">
      <c r="A25" s="72"/>
      <c r="B25" s="5" t="s">
        <v>18</v>
      </c>
      <c r="C25" s="7">
        <f>C24*100/I24</f>
        <v>61.153846153846153</v>
      </c>
      <c r="D25" s="7">
        <f>D24*100/I24</f>
        <v>35.384615384615387</v>
      </c>
      <c r="E25" s="7">
        <f>E24*100/I24</f>
        <v>3.4615384615384617</v>
      </c>
      <c r="F25" s="7">
        <f>F24*100/I24</f>
        <v>0</v>
      </c>
      <c r="G25" s="7">
        <f>G24*100/I24</f>
        <v>0</v>
      </c>
      <c r="H25" s="7">
        <f>H24*100/I24</f>
        <v>0</v>
      </c>
      <c r="I25" s="7">
        <f>SUM(C25:H25)</f>
        <v>100.00000000000001</v>
      </c>
      <c r="J25" s="74"/>
      <c r="K25" s="76"/>
      <c r="L25" s="78"/>
    </row>
    <row r="26" spans="1:16" ht="24" x14ac:dyDescent="0.2">
      <c r="A26" s="66" t="s">
        <v>45</v>
      </c>
      <c r="B26" s="5" t="s">
        <v>16</v>
      </c>
      <c r="C26" s="6">
        <v>154</v>
      </c>
      <c r="D26" s="6">
        <v>97</v>
      </c>
      <c r="E26" s="6">
        <v>8</v>
      </c>
      <c r="F26" s="6">
        <v>0</v>
      </c>
      <c r="G26" s="6">
        <v>0</v>
      </c>
      <c r="H26" s="6">
        <v>0</v>
      </c>
      <c r="I26" s="6">
        <f>C26+D26+E26+F26+G26+H26</f>
        <v>259</v>
      </c>
      <c r="J26" s="73">
        <f>(C26*5)+(D26*4)+(E26*3)+(F26*2)+(G26*1)</f>
        <v>1182</v>
      </c>
      <c r="K26" s="75">
        <f>J26/I26</f>
        <v>4.5637065637065639</v>
      </c>
      <c r="L26" s="77">
        <v>0.52700000000000002</v>
      </c>
    </row>
    <row r="27" spans="1:16" ht="20.25" customHeight="1" x14ac:dyDescent="0.2">
      <c r="A27" s="67"/>
      <c r="B27" s="5" t="s">
        <v>18</v>
      </c>
      <c r="C27" s="7">
        <f>C26*100/I26</f>
        <v>59.45945945945946</v>
      </c>
      <c r="D27" s="7">
        <f>D26*100/I26</f>
        <v>37.451737451737451</v>
      </c>
      <c r="E27" s="7">
        <f>E26*100/I26</f>
        <v>3.0888030888030888</v>
      </c>
      <c r="F27" s="7">
        <f>F26*100/I26</f>
        <v>0</v>
      </c>
      <c r="G27" s="7">
        <f>G26*100/I26</f>
        <v>0</v>
      </c>
      <c r="H27" s="7">
        <f>H26*100/I26</f>
        <v>0</v>
      </c>
      <c r="I27" s="7">
        <f>SUM(C27:H27)</f>
        <v>100</v>
      </c>
      <c r="J27" s="74"/>
      <c r="K27" s="76"/>
      <c r="L27" s="78"/>
    </row>
    <row r="28" spans="1:16" ht="24" x14ac:dyDescent="0.2">
      <c r="A28" s="72" t="s">
        <v>46</v>
      </c>
      <c r="B28" s="5" t="s">
        <v>16</v>
      </c>
      <c r="C28" s="6">
        <v>128</v>
      </c>
      <c r="D28" s="6">
        <v>96</v>
      </c>
      <c r="E28" s="6">
        <v>36</v>
      </c>
      <c r="F28" s="6">
        <v>0</v>
      </c>
      <c r="G28" s="6">
        <v>0</v>
      </c>
      <c r="H28" s="6">
        <v>0</v>
      </c>
      <c r="I28" s="6">
        <f>C28+D28+E28+F28+G28+H28</f>
        <v>260</v>
      </c>
      <c r="J28" s="73">
        <f>(C28*5)+(D28*4)+(E28*3)+(F28*2)+(G28*1)</f>
        <v>1132</v>
      </c>
      <c r="K28" s="75">
        <f>J28/I28</f>
        <v>4.3538461538461535</v>
      </c>
      <c r="L28" s="77">
        <v>0.51</v>
      </c>
    </row>
    <row r="29" spans="1:16" ht="21" customHeight="1" x14ac:dyDescent="0.55000000000000004">
      <c r="A29" s="72"/>
      <c r="B29" s="5" t="s">
        <v>18</v>
      </c>
      <c r="C29" s="7">
        <f>C28*100/I28</f>
        <v>49.230769230769234</v>
      </c>
      <c r="D29" s="7">
        <f>D28*100/I28</f>
        <v>36.92307692307692</v>
      </c>
      <c r="E29" s="7">
        <f>E28*100/I28</f>
        <v>13.846153846153847</v>
      </c>
      <c r="F29" s="7">
        <f>F28*100/I28</f>
        <v>0</v>
      </c>
      <c r="G29" s="7">
        <f>G28*100/I28</f>
        <v>0</v>
      </c>
      <c r="H29" s="7">
        <f>H28*100/I28</f>
        <v>0</v>
      </c>
      <c r="I29" s="7">
        <f>SUM(C29:H29)</f>
        <v>100</v>
      </c>
      <c r="J29" s="74"/>
      <c r="K29" s="76"/>
      <c r="L29" s="78"/>
      <c r="N29" s="8"/>
      <c r="O29" s="8"/>
      <c r="P29" s="8"/>
    </row>
    <row r="30" spans="1:16" ht="24" x14ac:dyDescent="0.55000000000000004">
      <c r="A30" s="87" t="s">
        <v>53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N30" s="8"/>
      <c r="O30" s="8"/>
      <c r="P30" s="8"/>
    </row>
    <row r="31" spans="1:16" ht="24" x14ac:dyDescent="0.55000000000000004">
      <c r="A31" s="72" t="s">
        <v>54</v>
      </c>
      <c r="B31" s="5" t="s">
        <v>16</v>
      </c>
      <c r="C31" s="6">
        <v>156</v>
      </c>
      <c r="D31" s="6">
        <v>89</v>
      </c>
      <c r="E31" s="6">
        <v>15</v>
      </c>
      <c r="F31" s="6">
        <v>0</v>
      </c>
      <c r="G31" s="6">
        <v>0</v>
      </c>
      <c r="H31" s="6">
        <v>0</v>
      </c>
      <c r="I31" s="6">
        <f>C31+D31+E31+F31+G31+H31</f>
        <v>260</v>
      </c>
      <c r="J31" s="73">
        <f>(C31*5)+(D31*4)+(E31*3)+(F31*2)+(G31*1)</f>
        <v>1181</v>
      </c>
      <c r="K31" s="75">
        <f>J31/I31</f>
        <v>4.5423076923076922</v>
      </c>
      <c r="L31" s="77">
        <v>0.56000000000000005</v>
      </c>
      <c r="N31" s="8"/>
      <c r="O31" s="8"/>
      <c r="P31" s="8"/>
    </row>
    <row r="32" spans="1:16" ht="21" customHeight="1" x14ac:dyDescent="0.55000000000000004">
      <c r="A32" s="72"/>
      <c r="B32" s="5" t="s">
        <v>18</v>
      </c>
      <c r="C32" s="7">
        <f>C31*100/I31</f>
        <v>60</v>
      </c>
      <c r="D32" s="7">
        <f>D31*100/I31</f>
        <v>34.230769230769234</v>
      </c>
      <c r="E32" s="7">
        <f>E31*100/I31</f>
        <v>5.7692307692307692</v>
      </c>
      <c r="F32" s="7">
        <f>F31*100/I31</f>
        <v>0</v>
      </c>
      <c r="G32" s="7">
        <f>G31*100/I31</f>
        <v>0</v>
      </c>
      <c r="H32" s="7">
        <f>H31*100/I31</f>
        <v>0</v>
      </c>
      <c r="I32" s="7">
        <f>100</f>
        <v>100</v>
      </c>
      <c r="J32" s="74"/>
      <c r="K32" s="76"/>
      <c r="L32" s="78"/>
      <c r="N32" s="8"/>
      <c r="O32" s="8"/>
      <c r="P32" s="8"/>
    </row>
    <row r="33" spans="1:16" ht="24" x14ac:dyDescent="0.55000000000000004">
      <c r="A33" s="72" t="s">
        <v>55</v>
      </c>
      <c r="B33" s="5" t="s">
        <v>16</v>
      </c>
      <c r="C33" s="6">
        <v>148</v>
      </c>
      <c r="D33" s="6">
        <v>98</v>
      </c>
      <c r="E33" s="6">
        <v>14</v>
      </c>
      <c r="F33" s="6">
        <v>0</v>
      </c>
      <c r="G33" s="6">
        <v>0</v>
      </c>
      <c r="H33" s="6">
        <v>0</v>
      </c>
      <c r="I33" s="6">
        <f>C33+D33+E33+F33+G33+H33</f>
        <v>260</v>
      </c>
      <c r="J33" s="73">
        <f>(C33*5)+(D33*4)+(E33*3)+(F33*2)+(G33*1)</f>
        <v>1174</v>
      </c>
      <c r="K33" s="75">
        <f>J33/I33</f>
        <v>4.5153846153846153</v>
      </c>
      <c r="L33" s="77">
        <v>0.55100000000000005</v>
      </c>
      <c r="N33" s="2"/>
      <c r="O33" s="2"/>
      <c r="P33" s="2"/>
    </row>
    <row r="34" spans="1:16" ht="21.75" customHeight="1" x14ac:dyDescent="0.55000000000000004">
      <c r="A34" s="83"/>
      <c r="B34" s="5" t="s">
        <v>18</v>
      </c>
      <c r="C34" s="7">
        <f>C33*100/I33</f>
        <v>56.92307692307692</v>
      </c>
      <c r="D34" s="7">
        <f>D33*100/I33</f>
        <v>37.692307692307693</v>
      </c>
      <c r="E34" s="7">
        <f>E33*100/I33</f>
        <v>5.384615384615385</v>
      </c>
      <c r="F34" s="7">
        <f>F33*100/I33</f>
        <v>0</v>
      </c>
      <c r="G34" s="7">
        <f>G33*100/I33</f>
        <v>0</v>
      </c>
      <c r="H34" s="7">
        <f>H33*100/I33</f>
        <v>0</v>
      </c>
      <c r="I34" s="7">
        <f>100</f>
        <v>100</v>
      </c>
      <c r="J34" s="74"/>
      <c r="K34" s="76"/>
      <c r="L34" s="78"/>
      <c r="N34" s="2"/>
      <c r="O34" s="2"/>
      <c r="P34" s="2"/>
    </row>
    <row r="35" spans="1:16" ht="24" x14ac:dyDescent="0.55000000000000004">
      <c r="A35" s="89" t="s">
        <v>42</v>
      </c>
      <c r="B35" s="36" t="s">
        <v>16</v>
      </c>
      <c r="C35" s="6">
        <v>167</v>
      </c>
      <c r="D35" s="6">
        <v>76</v>
      </c>
      <c r="E35" s="6">
        <v>17</v>
      </c>
      <c r="F35" s="6">
        <v>0</v>
      </c>
      <c r="G35" s="6">
        <v>0</v>
      </c>
      <c r="H35" s="6">
        <v>0</v>
      </c>
      <c r="I35" s="6">
        <f>C35+D35+E35+F35+G35+H35</f>
        <v>260</v>
      </c>
      <c r="J35" s="73">
        <f>(C35*5)+(D35*4)+(E35*3)+(F35*2)+(G35*1)</f>
        <v>1190</v>
      </c>
      <c r="K35" s="75">
        <f>J35/I35</f>
        <v>4.5769230769230766</v>
      </c>
      <c r="L35" s="77">
        <v>0.52700000000000002</v>
      </c>
      <c r="N35" s="2"/>
      <c r="O35" s="2"/>
      <c r="P35" s="2"/>
    </row>
    <row r="36" spans="1:16" ht="22.5" customHeight="1" x14ac:dyDescent="0.55000000000000004">
      <c r="A36" s="90"/>
      <c r="B36" s="42" t="s">
        <v>18</v>
      </c>
      <c r="C36" s="7">
        <f>C35*100/I35</f>
        <v>64.230769230769226</v>
      </c>
      <c r="D36" s="7">
        <f>D35*100/I35</f>
        <v>29.23076923076923</v>
      </c>
      <c r="E36" s="7">
        <f>E35*100/I35</f>
        <v>6.5384615384615383</v>
      </c>
      <c r="F36" s="7">
        <f>F35*100/I35</f>
        <v>0</v>
      </c>
      <c r="G36" s="7">
        <f>G35*100/I35</f>
        <v>0</v>
      </c>
      <c r="H36" s="7">
        <f>H35*100/I35</f>
        <v>0</v>
      </c>
      <c r="I36" s="7">
        <f>100</f>
        <v>100</v>
      </c>
      <c r="J36" s="74"/>
      <c r="K36" s="76"/>
      <c r="L36" s="78"/>
      <c r="N36" s="2"/>
      <c r="O36" s="2"/>
      <c r="P36" s="2"/>
    </row>
    <row r="37" spans="1:16" ht="24" x14ac:dyDescent="0.55000000000000004">
      <c r="N37" s="2"/>
      <c r="O37" s="2"/>
      <c r="P37" s="2"/>
    </row>
    <row r="38" spans="1:16" ht="24" x14ac:dyDescent="0.55000000000000004">
      <c r="N38" s="8"/>
      <c r="O38" s="8"/>
      <c r="P38" s="8"/>
    </row>
    <row r="39" spans="1:16" ht="24" x14ac:dyDescent="0.55000000000000004">
      <c r="N39" s="8"/>
      <c r="O39" s="8"/>
      <c r="P39" s="8"/>
    </row>
    <row r="40" spans="1:16" ht="24" x14ac:dyDescent="0.55000000000000004">
      <c r="N40" s="2"/>
      <c r="O40" s="2"/>
      <c r="P40" s="2"/>
    </row>
    <row r="41" spans="1:16" ht="24" x14ac:dyDescent="0.55000000000000004">
      <c r="N41" s="2"/>
      <c r="O41" s="2"/>
      <c r="P41" s="2"/>
    </row>
    <row r="42" spans="1:16" ht="24" x14ac:dyDescent="0.55000000000000004">
      <c r="N42" s="2"/>
      <c r="O42" s="2"/>
      <c r="P42" s="2"/>
    </row>
    <row r="43" spans="1:16" ht="24" x14ac:dyDescent="0.55000000000000004">
      <c r="N43" s="2"/>
      <c r="O43" s="2"/>
      <c r="P43" s="2"/>
    </row>
    <row r="44" spans="1:16" ht="24" x14ac:dyDescent="0.55000000000000004">
      <c r="N44" s="2"/>
      <c r="O44" s="2"/>
      <c r="P44" s="2"/>
    </row>
  </sheetData>
  <mergeCells count="67">
    <mergeCell ref="A1:L1"/>
    <mergeCell ref="A33:A34"/>
    <mergeCell ref="J33:J34"/>
    <mergeCell ref="K33:K34"/>
    <mergeCell ref="L33:L34"/>
    <mergeCell ref="A35:A36"/>
    <mergeCell ref="J35:J36"/>
    <mergeCell ref="K35:K36"/>
    <mergeCell ref="L35:L36"/>
    <mergeCell ref="A30:L30"/>
    <mergeCell ref="A31:A32"/>
    <mergeCell ref="J31:J32"/>
    <mergeCell ref="K31:K32"/>
    <mergeCell ref="L31:L32"/>
    <mergeCell ref="J26:J27"/>
    <mergeCell ref="K26:K27"/>
    <mergeCell ref="L26:L27"/>
    <mergeCell ref="A28:A29"/>
    <mergeCell ref="J28:J29"/>
    <mergeCell ref="K28:K29"/>
    <mergeCell ref="L28:L29"/>
    <mergeCell ref="A23:L23"/>
    <mergeCell ref="A24:A25"/>
    <mergeCell ref="J24:J25"/>
    <mergeCell ref="K24:K25"/>
    <mergeCell ref="L24:L25"/>
    <mergeCell ref="A21:A22"/>
    <mergeCell ref="J21:J22"/>
    <mergeCell ref="K21:K22"/>
    <mergeCell ref="L21:L22"/>
    <mergeCell ref="A17:A18"/>
    <mergeCell ref="J17:J18"/>
    <mergeCell ref="K17:K18"/>
    <mergeCell ref="L17:L18"/>
    <mergeCell ref="A19:A20"/>
    <mergeCell ref="J19:J20"/>
    <mergeCell ref="K19:K20"/>
    <mergeCell ref="L19:L20"/>
    <mergeCell ref="A15:A16"/>
    <mergeCell ref="J15:J16"/>
    <mergeCell ref="K15:K16"/>
    <mergeCell ref="L8:L9"/>
    <mergeCell ref="A10:A11"/>
    <mergeCell ref="J10:J11"/>
    <mergeCell ref="K10:K11"/>
    <mergeCell ref="L10:L11"/>
    <mergeCell ref="A12:A13"/>
    <mergeCell ref="J12:J13"/>
    <mergeCell ref="K12:K13"/>
    <mergeCell ref="L12:L13"/>
    <mergeCell ref="A14:L14"/>
    <mergeCell ref="K3:K4"/>
    <mergeCell ref="A3:A4"/>
    <mergeCell ref="A26:A27"/>
    <mergeCell ref="L3:L4"/>
    <mergeCell ref="A5:L5"/>
    <mergeCell ref="A6:A7"/>
    <mergeCell ref="J6:J7"/>
    <mergeCell ref="K6:K7"/>
    <mergeCell ref="L6:L7"/>
    <mergeCell ref="C3:H3"/>
    <mergeCell ref="I3:I4"/>
    <mergeCell ref="J3:J4"/>
    <mergeCell ref="L15:L16"/>
    <mergeCell ref="A8:A9"/>
    <mergeCell ref="J8:J9"/>
    <mergeCell ref="K8:K9"/>
  </mergeCells>
  <pageMargins left="0.55118110236220474" right="0" top="0.35433070866141736" bottom="0" header="0" footer="0"/>
  <pageSetup paperSize="9" scale="99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27"/>
  <sheetViews>
    <sheetView workbookViewId="0">
      <selection activeCell="D10" sqref="D10"/>
    </sheetView>
  </sheetViews>
  <sheetFormatPr defaultRowHeight="14.25" x14ac:dyDescent="0.2"/>
  <cols>
    <col min="1" max="1" width="54" customWidth="1"/>
    <col min="2" max="2" width="14.75" customWidth="1"/>
    <col min="3" max="3" width="13" customWidth="1"/>
  </cols>
  <sheetData>
    <row r="2" spans="1:3" ht="24" x14ac:dyDescent="0.2">
      <c r="A2" s="43" t="s">
        <v>0</v>
      </c>
      <c r="B2" s="44" t="s">
        <v>1</v>
      </c>
    </row>
    <row r="3" spans="1:3" ht="24" x14ac:dyDescent="0.55000000000000004">
      <c r="A3" s="58" t="s">
        <v>7</v>
      </c>
      <c r="B3" s="37"/>
    </row>
    <row r="4" spans="1:3" ht="24" x14ac:dyDescent="0.55000000000000004">
      <c r="A4" s="4"/>
      <c r="B4" s="37"/>
    </row>
    <row r="5" spans="1:3" ht="24" x14ac:dyDescent="0.55000000000000004">
      <c r="A5" s="4"/>
      <c r="B5" s="37"/>
    </row>
    <row r="6" spans="1:3" ht="24" x14ac:dyDescent="0.55000000000000004">
      <c r="A6" s="4"/>
      <c r="B6" s="37"/>
    </row>
    <row r="7" spans="1:3" ht="24" x14ac:dyDescent="0.55000000000000004">
      <c r="A7" s="4"/>
      <c r="B7" s="37"/>
    </row>
    <row r="8" spans="1:3" ht="24" x14ac:dyDescent="0.55000000000000004">
      <c r="A8" s="4"/>
      <c r="B8" s="37"/>
    </row>
    <row r="9" spans="1:3" ht="24" x14ac:dyDescent="0.55000000000000004">
      <c r="A9" s="4"/>
      <c r="B9" s="37"/>
    </row>
    <row r="10" spans="1:3" ht="24" x14ac:dyDescent="0.55000000000000004">
      <c r="A10" s="4"/>
      <c r="B10" s="37"/>
    </row>
    <row r="11" spans="1:3" ht="24" x14ac:dyDescent="0.55000000000000004">
      <c r="A11" s="15"/>
      <c r="B11" s="38"/>
    </row>
    <row r="14" spans="1:3" ht="27.75" x14ac:dyDescent="0.65">
      <c r="A14" s="21" t="s">
        <v>30</v>
      </c>
      <c r="B14" s="20"/>
      <c r="C14" s="20"/>
    </row>
    <row r="15" spans="1:3" ht="24" x14ac:dyDescent="0.55000000000000004">
      <c r="A15" s="23"/>
      <c r="B15" s="20"/>
      <c r="C15" s="20"/>
    </row>
    <row r="16" spans="1:3" ht="48" x14ac:dyDescent="0.2">
      <c r="A16" s="44" t="s">
        <v>34</v>
      </c>
      <c r="B16" s="44" t="s">
        <v>5</v>
      </c>
      <c r="C16" s="44" t="s">
        <v>35</v>
      </c>
    </row>
    <row r="17" spans="1:3" ht="24" x14ac:dyDescent="0.2">
      <c r="A17" s="5" t="s">
        <v>14</v>
      </c>
      <c r="B17" s="45">
        <f>(ส่วน2!K6+ส่วน2!K8+ส่วน2!K10+ส่วน2!K12)/4</f>
        <v>4.4721153846153854</v>
      </c>
      <c r="C17" s="45">
        <f>B17*100/5</f>
        <v>89.442307692307708</v>
      </c>
    </row>
    <row r="18" spans="1:3" ht="48" x14ac:dyDescent="0.2">
      <c r="A18" s="5" t="s">
        <v>28</v>
      </c>
      <c r="B18" s="45">
        <f>(ส่วน2!K15+ส่วน2!K17+ส่วน2!K19+ส่วน2!K21)/4</f>
        <v>4.4028846153846155</v>
      </c>
      <c r="C18" s="45">
        <f t="shared" ref="C18:C21" si="0">B18*100/5</f>
        <v>88.057692307692307</v>
      </c>
    </row>
    <row r="19" spans="1:3" ht="48" x14ac:dyDescent="0.2">
      <c r="A19" s="5" t="s">
        <v>39</v>
      </c>
      <c r="B19" s="45">
        <f>(ส่วน2!K24+ส่วน2!K26+ส่วน2!K28)/3</f>
        <v>4.4981585981585974</v>
      </c>
      <c r="C19" s="45">
        <f t="shared" si="0"/>
        <v>89.963171963171959</v>
      </c>
    </row>
    <row r="20" spans="1:3" ht="24" x14ac:dyDescent="0.2">
      <c r="A20" s="5" t="s">
        <v>53</v>
      </c>
      <c r="B20" s="45">
        <f>(ส่วน2!K31+ส่วน2!K33)/2</f>
        <v>4.5288461538461533</v>
      </c>
      <c r="C20" s="45">
        <f t="shared" si="0"/>
        <v>90.576923076923066</v>
      </c>
    </row>
    <row r="21" spans="1:3" ht="24" x14ac:dyDescent="0.2">
      <c r="A21" s="5" t="s">
        <v>42</v>
      </c>
      <c r="B21" s="45">
        <f>ส่วน2!K35</f>
        <v>4.5769230769230766</v>
      </c>
      <c r="C21" s="45">
        <f t="shared" si="0"/>
        <v>91.538461538461533</v>
      </c>
    </row>
    <row r="22" spans="1:3" ht="24" x14ac:dyDescent="0.2">
      <c r="A22" s="26" t="s">
        <v>25</v>
      </c>
      <c r="B22" s="46">
        <f>AVERAGE(B17:B21)</f>
        <v>4.4957855657855657</v>
      </c>
      <c r="C22" s="46">
        <f>AVERAGE(C17:C21)</f>
        <v>89.91571131571132</v>
      </c>
    </row>
    <row r="23" spans="1:3" ht="24" x14ac:dyDescent="0.55000000000000004">
      <c r="A23" s="8"/>
      <c r="B23" s="8"/>
      <c r="C23" s="8"/>
    </row>
    <row r="24" spans="1:3" ht="24" x14ac:dyDescent="0.55000000000000004">
      <c r="A24" s="8"/>
      <c r="B24" s="8"/>
      <c r="C24" s="8"/>
    </row>
    <row r="25" spans="1:3" ht="24" x14ac:dyDescent="0.55000000000000004">
      <c r="A25" s="47" t="s">
        <v>76</v>
      </c>
      <c r="B25" s="20"/>
      <c r="C25" s="8"/>
    </row>
    <row r="26" spans="1:3" ht="24" x14ac:dyDescent="0.55000000000000004">
      <c r="A26" s="47" t="s">
        <v>52</v>
      </c>
      <c r="B26" s="20"/>
      <c r="C26" s="8"/>
    </row>
    <row r="27" spans="1:3" ht="24" x14ac:dyDescent="0.55000000000000004">
      <c r="A27" s="48" t="s">
        <v>77</v>
      </c>
      <c r="B27" s="20"/>
      <c r="C27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ส่วน1</vt:lpstr>
      <vt:lpstr>ส่วน2</vt:lpstr>
      <vt:lpstr>ข้อคิดเห็น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Apichat Sornman</cp:lastModifiedBy>
  <cp:lastPrinted>2016-07-26T07:52:06Z</cp:lastPrinted>
  <dcterms:created xsi:type="dcterms:W3CDTF">2015-08-20T03:30:06Z</dcterms:created>
  <dcterms:modified xsi:type="dcterms:W3CDTF">2021-03-02T08:25:20Z</dcterms:modified>
</cp:coreProperties>
</file>