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2564\"/>
    </mc:Choice>
  </mc:AlternateContent>
  <xr:revisionPtr revIDLastSave="0" documentId="13_ncr:1_{2F63C236-E9F4-4A63-8182-946F8F23F326}" xr6:coauthVersionLast="46" xr6:coauthVersionMax="46" xr10:uidLastSave="{00000000-0000-0000-0000-000000000000}"/>
  <bookViews>
    <workbookView xWindow="-120" yWindow="-120" windowWidth="24240" windowHeight="13140" xr2:uid="{D4EC0092-FD2C-4D8F-AB32-4E92E09DB982}"/>
  </bookViews>
  <sheets>
    <sheet name="แผนงบประมาณ" sheetId="1" r:id="rId1"/>
    <sheet name="ผลการใช้เงินงบประมาณ" sheetId="12" r:id="rId2"/>
    <sheet name="วิเคราะห์การใช้งปม." sheetId="11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2" l="1"/>
  <c r="E6" i="12"/>
  <c r="E5" i="12"/>
  <c r="E4" i="12"/>
  <c r="E3" i="12"/>
  <c r="G158" i="1"/>
  <c r="G173" i="1"/>
  <c r="G170" i="1"/>
  <c r="G167" i="1"/>
  <c r="G164" i="1"/>
  <c r="G161" i="1"/>
  <c r="G130" i="1"/>
  <c r="G141" i="1"/>
  <c r="G142" i="1"/>
  <c r="G137" i="1"/>
  <c r="G134" i="1"/>
  <c r="G125" i="1"/>
  <c r="G18" i="1"/>
  <c r="G107" i="1"/>
  <c r="G110" i="1"/>
  <c r="G76" i="1"/>
  <c r="G78" i="1"/>
  <c r="G62" i="1"/>
  <c r="G22" i="1"/>
  <c r="I24" i="1"/>
  <c r="H24" i="1"/>
  <c r="J24" i="1"/>
  <c r="K24" i="1"/>
  <c r="L24" i="1"/>
  <c r="M24" i="1"/>
  <c r="N24" i="1"/>
  <c r="O24" i="1"/>
  <c r="P24" i="1"/>
  <c r="Q24" i="1"/>
  <c r="R24" i="1"/>
  <c r="S24" i="1"/>
  <c r="H23" i="1"/>
  <c r="G138" i="1" l="1"/>
  <c r="G128" i="1"/>
  <c r="G159" i="1"/>
  <c r="G174" i="1"/>
  <c r="G168" i="1"/>
  <c r="G165" i="1"/>
  <c r="G175" i="1" s="1"/>
  <c r="G24" i="1" l="1"/>
  <c r="G111" i="1" l="1"/>
  <c r="G74" i="1" l="1"/>
  <c r="S175" i="1" l="1"/>
  <c r="R175" i="1"/>
  <c r="Q175" i="1"/>
  <c r="P175" i="1"/>
  <c r="O175" i="1"/>
  <c r="N175" i="1"/>
  <c r="M175" i="1"/>
  <c r="L175" i="1"/>
  <c r="K175" i="1"/>
  <c r="J175" i="1"/>
  <c r="I175" i="1"/>
  <c r="H175" i="1"/>
  <c r="G171" i="1"/>
  <c r="G162" i="1"/>
  <c r="S146" i="1"/>
  <c r="R146" i="1"/>
  <c r="Q146" i="1"/>
  <c r="P146" i="1"/>
  <c r="O146" i="1"/>
  <c r="N146" i="1"/>
  <c r="M146" i="1"/>
  <c r="L146" i="1"/>
  <c r="K146" i="1"/>
  <c r="J146" i="1"/>
  <c r="I146" i="1"/>
  <c r="H146" i="1"/>
  <c r="G135" i="1"/>
  <c r="G131" i="1"/>
  <c r="S115" i="1"/>
  <c r="R115" i="1"/>
  <c r="Q115" i="1"/>
  <c r="P115" i="1"/>
  <c r="O115" i="1"/>
  <c r="N115" i="1"/>
  <c r="M115" i="1"/>
  <c r="L115" i="1"/>
  <c r="K115" i="1"/>
  <c r="J115" i="1"/>
  <c r="I115" i="1"/>
  <c r="H115" i="1"/>
  <c r="G113" i="1"/>
  <c r="G108" i="1"/>
  <c r="G103" i="1"/>
  <c r="G101" i="1"/>
  <c r="G99" i="1"/>
  <c r="G97" i="1"/>
  <c r="G95" i="1"/>
  <c r="G93" i="1"/>
  <c r="S79" i="1"/>
  <c r="R79" i="1"/>
  <c r="Q79" i="1"/>
  <c r="P79" i="1"/>
  <c r="O79" i="1"/>
  <c r="N79" i="1"/>
  <c r="M79" i="1"/>
  <c r="L79" i="1"/>
  <c r="K79" i="1"/>
  <c r="J79" i="1"/>
  <c r="I79" i="1"/>
  <c r="H79" i="1"/>
  <c r="G72" i="1"/>
  <c r="G70" i="1"/>
  <c r="G68" i="1"/>
  <c r="G66" i="1"/>
  <c r="G64" i="1"/>
  <c r="S52" i="1"/>
  <c r="R52" i="1"/>
  <c r="Q52" i="1"/>
  <c r="P52" i="1"/>
  <c r="O52" i="1"/>
  <c r="N52" i="1"/>
  <c r="M52" i="1"/>
  <c r="L52" i="1"/>
  <c r="K52" i="1"/>
  <c r="J52" i="1"/>
  <c r="I52" i="1"/>
  <c r="H52" i="1"/>
  <c r="G51" i="1"/>
  <c r="G49" i="1"/>
  <c r="G47" i="1"/>
  <c r="G45" i="1"/>
  <c r="G43" i="1"/>
  <c r="G41" i="1"/>
  <c r="G39" i="1"/>
  <c r="S37" i="1"/>
  <c r="R37" i="1"/>
  <c r="Q37" i="1"/>
  <c r="P37" i="1"/>
  <c r="O37" i="1"/>
  <c r="N37" i="1"/>
  <c r="M37" i="1"/>
  <c r="L37" i="1"/>
  <c r="K37" i="1"/>
  <c r="J37" i="1"/>
  <c r="I37" i="1"/>
  <c r="H37" i="1"/>
  <c r="G36" i="1"/>
  <c r="G35" i="1"/>
  <c r="S23" i="1"/>
  <c r="R23" i="1"/>
  <c r="Q23" i="1"/>
  <c r="P23" i="1"/>
  <c r="O23" i="1"/>
  <c r="N23" i="1"/>
  <c r="M23" i="1"/>
  <c r="L23" i="1"/>
  <c r="K23" i="1"/>
  <c r="J23" i="1"/>
  <c r="I23" i="1"/>
  <c r="G20" i="1"/>
  <c r="S16" i="1"/>
  <c r="S8" i="1" s="1"/>
  <c r="R16" i="1"/>
  <c r="R8" i="1" s="1"/>
  <c r="Q16" i="1"/>
  <c r="Q8" i="1" s="1"/>
  <c r="P16" i="1"/>
  <c r="P8" i="1" s="1"/>
  <c r="O16" i="1"/>
  <c r="O8" i="1" s="1"/>
  <c r="N16" i="1"/>
  <c r="N8" i="1" s="1"/>
  <c r="M16" i="1"/>
  <c r="M8" i="1" s="1"/>
  <c r="L16" i="1"/>
  <c r="L8" i="1" s="1"/>
  <c r="K16" i="1"/>
  <c r="K8" i="1" s="1"/>
  <c r="J16" i="1"/>
  <c r="J8" i="1" s="1"/>
  <c r="I16" i="1"/>
  <c r="I8" i="1" s="1"/>
  <c r="H16" i="1"/>
  <c r="H8" i="1" s="1"/>
  <c r="G15" i="1"/>
  <c r="G13" i="1"/>
  <c r="G11" i="1"/>
  <c r="G23" i="1" l="1"/>
  <c r="G16" i="1"/>
  <c r="S88" i="1"/>
  <c r="S33" i="1" s="1"/>
  <c r="M88" i="1"/>
  <c r="M33" i="1" s="1"/>
  <c r="G9" i="1"/>
  <c r="H88" i="1"/>
  <c r="H33" i="1" s="1"/>
  <c r="G79" i="1"/>
  <c r="K88" i="1"/>
  <c r="K33" i="1" s="1"/>
  <c r="L88" i="1"/>
  <c r="L33" i="1" s="1"/>
  <c r="R88" i="1"/>
  <c r="R33" i="1" s="1"/>
  <c r="Q88" i="1"/>
  <c r="Q33" i="1" s="1"/>
  <c r="N88" i="1"/>
  <c r="N33" i="1" s="1"/>
  <c r="G37" i="1"/>
  <c r="G105" i="1"/>
  <c r="I88" i="1"/>
  <c r="I33" i="1" s="1"/>
  <c r="O88" i="1"/>
  <c r="O33" i="1" s="1"/>
  <c r="G146" i="1"/>
  <c r="G52" i="1"/>
  <c r="J88" i="1"/>
  <c r="J33" i="1" s="1"/>
  <c r="P88" i="1"/>
  <c r="P33" i="1" s="1"/>
  <c r="G8" i="1"/>
  <c r="G115" i="1" l="1"/>
  <c r="G88" i="1" s="1"/>
  <c r="G33" i="1" s="1"/>
</calcChain>
</file>

<file path=xl/sharedStrings.xml><?xml version="1.0" encoding="utf-8"?>
<sst xmlns="http://schemas.openxmlformats.org/spreadsheetml/2006/main" count="489" uniqueCount="186">
  <si>
    <t>(1) หน่วยงาน ศูนย์สุขภาพจิตที่ 7</t>
  </si>
  <si>
    <t>(2)แผนงานบุคลากรภาครัฐ</t>
  </si>
  <si>
    <t>(3)ผลผลิตที่ 1 : รายการค่าใช้จ่ายบุคลากรภาครัฐ พัฒนาด้านสาธารณสุข</t>
  </si>
  <si>
    <t>(4)กิจกรรมหลักที่ 1.1 : สนับสนุนบุคลากรในการดำเนินงานสุขภาพจิต</t>
  </si>
  <si>
    <t>(5)โครงการ / กิจกรรม</t>
  </si>
  <si>
    <t xml:space="preserve">(6)ความสอดคล้องระหว่างโครงการกับ </t>
  </si>
  <si>
    <t>(7)หน่วยนับ</t>
  </si>
  <si>
    <t>เป้าฯ/   งบฯ</t>
  </si>
  <si>
    <t>(8)รวม</t>
  </si>
  <si>
    <t>(9)เป้าหมาย/งบประมาณจำแนกรายเดือน</t>
  </si>
  <si>
    <t>(10)หน่วยงานที่ปฎิบัติ</t>
  </si>
  <si>
    <t xml:space="preserve"> นโยบาย</t>
  </si>
  <si>
    <t>ประเด็นยุทธศาสตร์</t>
  </si>
  <si>
    <t>กลยุทธ์</t>
  </si>
  <si>
    <t>ตค.</t>
  </si>
  <si>
    <t>พย.</t>
  </si>
  <si>
    <t xml:space="preserve">ธค. </t>
  </si>
  <si>
    <t>มค.</t>
  </si>
  <si>
    <t>กพ.</t>
  </si>
  <si>
    <t>มีค.</t>
  </si>
  <si>
    <t>เมย.</t>
  </si>
  <si>
    <t>พค.</t>
  </si>
  <si>
    <t>มิย.</t>
  </si>
  <si>
    <t>กค.</t>
  </si>
  <si>
    <t>สค.</t>
  </si>
  <si>
    <t>กย.</t>
  </si>
  <si>
    <t>1. งบบุคลากร</t>
  </si>
  <si>
    <t>4.1.3</t>
  </si>
  <si>
    <t>งบฯ</t>
  </si>
  <si>
    <t>กลุ่มอำนวยการ</t>
  </si>
  <si>
    <t xml:space="preserve">   1.1 เงินเดือนและค่าจ้างประจำ</t>
  </si>
  <si>
    <t>อัตรา</t>
  </si>
  <si>
    <t>งบ</t>
  </si>
  <si>
    <t xml:space="preserve">        1) เงินเดือน</t>
  </si>
  <si>
    <t>เป้าฯ</t>
  </si>
  <si>
    <t>16 อัตรา</t>
  </si>
  <si>
    <t xml:space="preserve">        2) ค่าจ้างประจำ</t>
  </si>
  <si>
    <t xml:space="preserve">   1.2 ค่าตอบแทนพนักงานราชการ</t>
  </si>
  <si>
    <t>2 อัตรา</t>
  </si>
  <si>
    <t>2. งบดำเนินงาน</t>
  </si>
  <si>
    <t xml:space="preserve">    1) ค่าเช่าบ้าน</t>
  </si>
  <si>
    <t>คน</t>
  </si>
  <si>
    <t>3 อัตรา</t>
  </si>
  <si>
    <t xml:space="preserve">    2) ค่าตอบแทนกำลังคนด้านสาธารณสุข                    </t>
  </si>
  <si>
    <t>รวมงบประมาณ</t>
  </si>
  <si>
    <t>(2)แผนงานพื้นฐานด้านการพัฒนาและเสริมสร้างศักยภาพคน</t>
  </si>
  <si>
    <t>(3)ผลผลิตที่ 1 : ประชาชนได้รับบริการเฉพาะทางด้านสุขภาพจิต</t>
  </si>
  <si>
    <t>(4)กิจกรรมหลักที่ 1.3 : พัฒนาโครงสร้างพื้นฐานและระบบบริการสุขภาพจิต</t>
  </si>
  <si>
    <t>1. งบดำเนินงาน</t>
  </si>
  <si>
    <t xml:space="preserve">    1.1 ค่าใช้สอย</t>
  </si>
  <si>
    <t>4.1.4</t>
  </si>
  <si>
    <t xml:space="preserve">    1) ค่าเช่ารถยนต์ 1 คัน</t>
  </si>
  <si>
    <t xml:space="preserve">     1) ค่าวัสดุเวชภัณฑ์</t>
  </si>
  <si>
    <t>ครั้ง</t>
  </si>
  <si>
    <t>1.3 ค่าสาธารณูปโภค</t>
  </si>
  <si>
    <t xml:space="preserve">   ค่าตอบแทน ใช้สอย และวัสดุ</t>
  </si>
  <si>
    <t xml:space="preserve">    ค่าวัสดุ</t>
  </si>
  <si>
    <t xml:space="preserve">    1) ค่าวัสดุเวชภัณฑ์</t>
  </si>
  <si>
    <t>1. จัดประชุมประจำเดือน</t>
  </si>
  <si>
    <t>ครั้ง/คน/วัน</t>
  </si>
  <si>
    <t>2. อบรม ผบก. ผบต</t>
  </si>
  <si>
    <t xml:space="preserve"> 1/9/3</t>
  </si>
  <si>
    <t>2.จัดกิจกรรมวันสำคัญ</t>
  </si>
  <si>
    <t>1.1.1</t>
  </si>
  <si>
    <t>วันปีใหม่</t>
  </si>
  <si>
    <t>วันสงกรานต์</t>
  </si>
  <si>
    <t>วันสถาปนาศูนย์ ฯ</t>
  </si>
  <si>
    <t>กิจกรรมวันสำคัญต่าง ๆ</t>
  </si>
  <si>
    <t>3.พัฒนาบุคลากร อบรมทักษะ ภาษาอังกฤษ วิชาการต่าง ๆ</t>
  </si>
  <si>
    <t>1.1.3</t>
  </si>
  <si>
    <t xml:space="preserve"> 1/8/2</t>
  </si>
  <si>
    <t>กลุ่มงาน</t>
  </si>
  <si>
    <t xml:space="preserve"> 1/60/2</t>
  </si>
  <si>
    <t>สุขภาพจิต</t>
  </si>
  <si>
    <t>1/30/2</t>
  </si>
  <si>
    <t>1/20/1</t>
  </si>
  <si>
    <t xml:space="preserve"> 1/40/2</t>
  </si>
  <si>
    <t>3.1.2</t>
  </si>
  <si>
    <t>กลุ่มงานวิชาการสุขภาพจิต</t>
  </si>
  <si>
    <t>1/60/1</t>
  </si>
  <si>
    <t xml:space="preserve"> 1/20/1</t>
  </si>
  <si>
    <t>4.1.5</t>
  </si>
  <si>
    <t>4.โครงการ เด็กไทยคิดเป็น คิดดี คิดให้</t>
  </si>
  <si>
    <t>รวม</t>
  </si>
  <si>
    <t>ผล</t>
  </si>
  <si>
    <t xml:space="preserve">    3) เงินสมทบประกันสังคม</t>
  </si>
  <si>
    <t>รับโอนจาก รพ.จิตเวชขอนแก่น</t>
  </si>
  <si>
    <t>รับโอนจากสำนักวิชาการสุขภาพจิต</t>
  </si>
  <si>
    <t>เป้า</t>
  </si>
  <si>
    <t>กลุ่มงานอำนวยการ</t>
  </si>
  <si>
    <t>แผนงานยุทธศาสตร์พัฒนาศักยภาพคนตลอดช่วงชีวิต</t>
  </si>
  <si>
    <t>กิจกรรมหลักที่ 1.1: เสริมสร้างสุขภาพจิตในกลุ่มวัยเด็ก</t>
  </si>
  <si>
    <t>ค่าใช้จ่ายในการเสริมสร้างพัฒนาการเด็กล่าช้า</t>
  </si>
  <si>
    <t>1.ค่าใช้จ่ายในการสร้างเสริมสุขภาพจิตเด็กไทยวัยเรียน</t>
  </si>
  <si>
    <t>2.ค่าใช้จ่ายในการเสริมสร้างทักษะชีวิตและป้องกันพฤติกรรมเสี่ยงของวัยรุ่น</t>
  </si>
  <si>
    <t>2.โครงการเสริมสร้างศักยภาพวัยเรียนและวัยรุ่น</t>
  </si>
  <si>
    <t>3.โครงการเสริมสร้างสุขภาพจิตวัยทำงาน</t>
  </si>
  <si>
    <t>แผนงานยุทธศาสตร์เสริมสร้างให้คนมีสุขภาวะที่ดี</t>
  </si>
  <si>
    <t>โครงการ: ประชาชนได้รับบริการสุขภาพจิตที่สอดคล้องกับนโยบาย</t>
  </si>
  <si>
    <t>5.ค่าใช้จ่ายในการสื่อสารประชาสัมพันธ์ด้านสุขภาพจิต</t>
  </si>
  <si>
    <t>4. ค่าจ้างเหมาทำความสะอาด</t>
  </si>
  <si>
    <t>12. ค่าวัสดุสำนักงาน</t>
  </si>
  <si>
    <t>13. ค่าวัสดุคอมพิวเตอร์</t>
  </si>
  <si>
    <t>15. ค่าวัสดุโฆษณา</t>
  </si>
  <si>
    <t>1. ค่าตอบแทนนอกเวลาราชการ</t>
  </si>
  <si>
    <t>2. ค่าเดินทางไปราชการ</t>
  </si>
  <si>
    <t>3. ค่าลงทะเบียน</t>
  </si>
  <si>
    <t>5. ค่าถ่ายเอกสาร</t>
  </si>
  <si>
    <t>6. ค่าซ่อมแซมครุภัณฑ์</t>
  </si>
  <si>
    <t>7. ค่าจ้างเหมาบริการอื่น</t>
  </si>
  <si>
    <t xml:space="preserve"> 8. ค่าล้างแอร์ตามโครงสร้างพื้นฐาน</t>
  </si>
  <si>
    <t xml:space="preserve"> 9. ค่าน้ำมันเชื้อเพลง</t>
  </si>
  <si>
    <t xml:space="preserve"> 11. ค่าน้ำดื่ม</t>
  </si>
  <si>
    <t>14. ค่าวัสดุงานบ้านงานครัว</t>
  </si>
  <si>
    <t>16. ค่าวัสดุไฟฟ้า</t>
  </si>
  <si>
    <t>ผลการดำเนินงาน</t>
  </si>
  <si>
    <t>เร่งรัดตามนโยบาย</t>
  </si>
  <si>
    <t xml:space="preserve">รายงานตัวชี้วัด ครั้งที่ 1 </t>
  </si>
  <si>
    <t>ตุลาคม 2563 - กุมภาพันธ์ 2564</t>
  </si>
  <si>
    <t>กรอบการดำเนินงานคิดเป็น %</t>
  </si>
  <si>
    <t>รายงานตัวชี้วัด ครั้งที่ 2</t>
  </si>
  <si>
    <t>วิเคราะห์การใช้งบประมาณคิดเป็น % ตามมาตรการเร่งรัดการใช้จ่ายเงินงบประมาณ 2564</t>
  </si>
  <si>
    <t>ระดับคะแนน</t>
  </si>
  <si>
    <t>เป้าหมายและละรอบการประเมิน</t>
  </si>
  <si>
    <t>ครึ่งปีงบประมาณ</t>
  </si>
  <si>
    <t>รอบปีงบประมาณ</t>
  </si>
  <si>
    <t>ตุลาคม 2563- 29 กุมภาพันธ์ 2564</t>
  </si>
  <si>
    <t>มีนาคม 2563- 31 สิงหาคม์ 2564</t>
  </si>
  <si>
    <t>หมายเหตุ</t>
  </si>
  <si>
    <t>รอบประเมิน</t>
  </si>
  <si>
    <t>1.ค่าใช้จ่ายในการสร้างสุขภาวะทางใจเพื่อเป็นผู้สูงวัยที่มี</t>
  </si>
  <si>
    <t>2.ค่าใช้จ่ายในการเสริมสร้างสุขภาวะและสุขภาพจิตที่ดี</t>
  </si>
  <si>
    <t>1/60/2</t>
  </si>
  <si>
    <t>1/60/3</t>
  </si>
  <si>
    <t>1.ค่าใช้จ่ายในการขับเคลื่อนการดูแลสุขภาพจิตทุกกลุ่มวัย</t>
  </si>
  <si>
    <t>ในระบบปฐมภูมิ</t>
  </si>
  <si>
    <t>ของประเทศ</t>
  </si>
  <si>
    <t>2.ค่าใช้จ่ายในการพัฒนาระบบบริการวิกฤตสุขภาพจิต</t>
  </si>
  <si>
    <t>3.ค่าใช้จ่ายในการพัฒนาระบบการดูแลสุขภาพจิตครบ</t>
  </si>
  <si>
    <t>วงจรด้วยกลไกทางกฏหมาย</t>
  </si>
  <si>
    <t>ในคนไทย</t>
  </si>
  <si>
    <t xml:space="preserve"> 1/20/2</t>
  </si>
  <si>
    <t>1/20/2</t>
  </si>
  <si>
    <t>6.ค่าใช้จ่ายในการพัฒนาระบบดิจิตัลเพื่อสนับสนุน</t>
  </si>
  <si>
    <t>งานสุขภาพจิต</t>
  </si>
  <si>
    <t>พฤติกรรมสุขภาพจิตที่พึงประสงค์แก่ประชาชน</t>
  </si>
  <si>
    <t>1.ค่าใช้จ่ายในการเสริมสร้างความรอบรู้และพัฒนา</t>
  </si>
  <si>
    <t>ตุณค่าและความสุข</t>
  </si>
  <si>
    <t>แผนงานยุทธศาสตร์</t>
  </si>
  <si>
    <t>โครงการ : เสริมสร้างพัฒนาเด็กปฐมวัย</t>
  </si>
  <si>
    <t>ประชาชนวัยทำงาน</t>
  </si>
  <si>
    <t>4.โครงการเสริมสร้างสุขภาพจิตวัยสูงอายุ</t>
  </si>
  <si>
    <t>4.ค่าใช้จ่ายในการป้องกันและแก้ไขปัญหาการฆ่าตัวตาย</t>
  </si>
  <si>
    <t>แผนงาน:แผนงานยุทธศาสตร์</t>
  </si>
  <si>
    <t>กิจกรรมหลักที่ 1.1 พัฒนาระบบบริการสุขภาพจิตที่สอดคล้องกับนโยบาย</t>
  </si>
  <si>
    <t>มีนาคม 2564 - สิงหาคม 2564</t>
  </si>
  <si>
    <t xml:space="preserve"> แผนปฏิบัติการ การดำเนินงานปกติ ประจำปีงบประมาณ 2564</t>
  </si>
  <si>
    <t>PO</t>
  </si>
  <si>
    <t>รายงานผลการใช้จ่ายเงินงบประมาณรอบ 5  เดือน ประจำปี 2564</t>
  </si>
  <si>
    <t>ประจำเดือน</t>
  </si>
  <si>
    <t>งบประมาณที่ได้รับ</t>
  </si>
  <si>
    <t>ใช้ไป</t>
  </si>
  <si>
    <t>คิดเป็นร้อยละ</t>
  </si>
  <si>
    <t>ตุลาคม 2563</t>
  </si>
  <si>
    <t>พฤศจิกายน 2563</t>
  </si>
  <si>
    <t>ธันวาคม 2563</t>
  </si>
  <si>
    <t>มกราคม 2564</t>
  </si>
  <si>
    <t>กุมภาพันธ์ 2564</t>
  </si>
  <si>
    <t>ณ 15 กพ.64</t>
  </si>
  <si>
    <t>มีนาคม 2564</t>
  </si>
  <si>
    <t>เมษายน 2564</t>
  </si>
  <si>
    <t>พฤษภาคม 2564</t>
  </si>
  <si>
    <t>มิถุนายน 2564</t>
  </si>
  <si>
    <t>กรกฎาม 256</t>
  </si>
  <si>
    <t>สิงหาคม 2564</t>
  </si>
  <si>
    <t>กันยายน 2564</t>
  </si>
  <si>
    <t>ได้ตามแผนที่จัดทำไว้ บางกิจกรรม</t>
  </si>
  <si>
    <t>ต้องปรับเนื่องจากมีโรคระบาด</t>
  </si>
  <si>
    <t>Covid-19 แต่ผลดำเนิน</t>
  </si>
  <si>
    <t>วิเคราะห์การใช้เงินงบประมาณชองศูนย์สุขภาพจิตที่ 7</t>
  </si>
  <si>
    <t xml:space="preserve">      การดำเนินการของโครงการ ต้องปรับกิจกรรมเนื่องจากมีการระบาด  Covid-19 โครงการต้องดำเนินการต่อเนื่อง จึงต้องดำเนิน</t>
  </si>
  <si>
    <t>กิจกรรม โดยใช้ทางด้านสื่อดิจิตัล เพื่อให้งานบรรลุวัตถุประสงค์</t>
  </si>
  <si>
    <t>ผลการดำเนินงาน    บรรลุวัตถุประสงค์ตามเป้าหมายที่ได้กำหนดแผนไว้</t>
  </si>
  <si>
    <t xml:space="preserve">5.โครงการสัปดาห์สุขภาพจิต </t>
  </si>
  <si>
    <t>พัฒนาการเด็กล่าช้า 180000</t>
  </si>
  <si>
    <t xml:space="preserve">  พฤติกรรมเสี่ยงของวัยรุ่น  135000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</si>
</sst>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87" formatCode="_-* #,##0.00_-;\-* #,##0.00_-;_-* &quot;-&quot;??_-;_-@_-"/>
    <numFmt numFmtId="188" formatCode="_-* #,##0_-;\-* #,##0_-;_-* &quot;-&quot;??_-;_-@_-"/>
    <numFmt numFmtId="189" formatCode="#,##0.00_ ;\-#,##0.00\ "/>
  </numFmts>
  <fonts count="26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4"/>
      <name val="TH SarabunPSK"/>
      <family val="2"/>
    </font>
    <font>
      <sz val="14"/>
      <name val="TH SarabunPSK"/>
      <family val="2"/>
    </font>
    <font>
      <b/>
      <sz val="22"/>
      <color indexed="9"/>
      <name val="TH SarabunPSK"/>
      <family val="2"/>
    </font>
    <font>
      <b/>
      <sz val="16"/>
      <name val="TH SarabunPSK"/>
      <family val="2"/>
    </font>
    <font>
      <sz val="10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6"/>
      <name val="TH SarabunPSK"/>
      <family val="2"/>
    </font>
    <font>
      <b/>
      <sz val="11"/>
      <name val="TH SarabunPSK"/>
      <family val="2"/>
    </font>
    <font>
      <sz val="10"/>
      <name val="Arial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sz val="14"/>
      <color rgb="FFFF0000"/>
      <name val="TH SarabunPSK"/>
      <family val="2"/>
    </font>
    <font>
      <sz val="10"/>
      <color theme="1"/>
      <name val="Arial"/>
      <family val="2"/>
    </font>
    <font>
      <sz val="10"/>
      <color rgb="FFFF0000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3"/>
      <color rgb="FFFF0000"/>
      <name val="TH SarabunPSK"/>
      <family val="2"/>
    </font>
    <font>
      <sz val="8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1"/>
      <color theme="1"/>
      <name val="Tahoma"/>
      <family val="2"/>
      <scheme val="minor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87" fontId="11" fillId="0" borderId="0" applyFont="0" applyFill="0" applyBorder="0" applyAlignment="0" applyProtection="0"/>
  </cellStyleXfs>
  <cellXfs count="407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vertical="center" textRotation="90" wrapText="1"/>
    </xf>
    <xf numFmtId="0" fontId="3" fillId="2" borderId="0" xfId="0" applyFont="1" applyFill="1" applyAlignment="1">
      <alignment horizontal="center" vertical="center" textRotation="90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3" fillId="0" borderId="8" xfId="0" applyFont="1" applyBorder="1" applyAlignment="1">
      <alignment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7" xfId="0" applyFont="1" applyBorder="1" applyAlignment="1">
      <alignment vertical="top" wrapText="1"/>
    </xf>
    <xf numFmtId="0" fontId="3" fillId="0" borderId="6" xfId="0" applyFont="1" applyBorder="1" applyAlignment="1">
      <alignment horizontal="center"/>
    </xf>
    <xf numFmtId="4" fontId="7" fillId="0" borderId="10" xfId="0" applyNumberFormat="1" applyFont="1" applyBorder="1" applyAlignment="1">
      <alignment horizontal="center"/>
    </xf>
    <xf numFmtId="0" fontId="3" fillId="0" borderId="1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4" fontId="7" fillId="0" borderId="1" xfId="0" applyNumberFormat="1" applyFont="1" applyBorder="1"/>
    <xf numFmtId="4" fontId="7" fillId="0" borderId="8" xfId="0" applyNumberFormat="1" applyFont="1" applyBorder="1"/>
    <xf numFmtId="4" fontId="7" fillId="0" borderId="13" xfId="0" applyNumberFormat="1" applyFont="1" applyBorder="1"/>
    <xf numFmtId="4" fontId="7" fillId="0" borderId="9" xfId="0" applyNumberFormat="1" applyFont="1" applyBorder="1"/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/>
    </xf>
    <xf numFmtId="17" fontId="7" fillId="0" borderId="5" xfId="0" applyNumberFormat="1" applyFont="1" applyBorder="1" applyAlignment="1">
      <alignment horizontal="center"/>
    </xf>
    <xf numFmtId="188" fontId="7" fillId="0" borderId="0" xfId="1" applyNumberFormat="1" applyFont="1" applyBorder="1" applyAlignment="1">
      <alignment horizontal="right"/>
    </xf>
    <xf numFmtId="188" fontId="7" fillId="0" borderId="5" xfId="1" applyNumberFormat="1" applyFont="1" applyBorder="1" applyAlignment="1">
      <alignment horizontal="right"/>
    </xf>
    <xf numFmtId="4" fontId="7" fillId="0" borderId="6" xfId="0" applyNumberFormat="1" applyFont="1" applyBorder="1" applyAlignment="1">
      <alignment horizontal="center"/>
    </xf>
    <xf numFmtId="187" fontId="7" fillId="0" borderId="14" xfId="1" applyNumberFormat="1" applyFont="1" applyBorder="1" applyAlignment="1">
      <alignment horizontal="center"/>
    </xf>
    <xf numFmtId="187" fontId="7" fillId="0" borderId="6" xfId="1" applyNumberFormat="1" applyFont="1" applyBorder="1" applyAlignment="1">
      <alignment horizontal="center"/>
    </xf>
    <xf numFmtId="187" fontId="7" fillId="0" borderId="15" xfId="1" applyNumberFormat="1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4" fontId="7" fillId="0" borderId="0" xfId="0" applyNumberFormat="1" applyFont="1" applyAlignment="1">
      <alignment horizontal="center"/>
    </xf>
    <xf numFmtId="4" fontId="7" fillId="0" borderId="17" xfId="0" applyNumberFormat="1" applyFont="1" applyBorder="1" applyAlignment="1">
      <alignment horizontal="center"/>
    </xf>
    <xf numFmtId="43" fontId="7" fillId="0" borderId="18" xfId="1" applyFont="1" applyBorder="1" applyAlignment="1">
      <alignment horizontal="center"/>
    </xf>
    <xf numFmtId="0" fontId="6" fillId="0" borderId="5" xfId="0" applyFont="1" applyBorder="1" applyAlignment="1">
      <alignment vertical="top" wrapText="1"/>
    </xf>
    <xf numFmtId="4" fontId="7" fillId="0" borderId="13" xfId="0" applyNumberFormat="1" applyFont="1" applyBorder="1" applyAlignment="1">
      <alignment horizontal="center"/>
    </xf>
    <xf numFmtId="188" fontId="7" fillId="0" borderId="1" xfId="1" applyNumberFormat="1" applyFont="1" applyBorder="1" applyAlignment="1">
      <alignment horizontal="right"/>
    </xf>
    <xf numFmtId="4" fontId="7" fillId="0" borderId="19" xfId="0" applyNumberFormat="1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4" fontId="7" fillId="0" borderId="20" xfId="0" applyNumberFormat="1" applyFont="1" applyBorder="1" applyAlignment="1">
      <alignment horizontal="center"/>
    </xf>
    <xf numFmtId="43" fontId="7" fillId="0" borderId="20" xfId="1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3" fontId="7" fillId="0" borderId="0" xfId="0" applyNumberFormat="1" applyFont="1" applyAlignment="1">
      <alignment horizontal="center"/>
    </xf>
    <xf numFmtId="3" fontId="7" fillId="0" borderId="5" xfId="0" applyNumberFormat="1" applyFont="1" applyBorder="1" applyAlignment="1">
      <alignment horizontal="center"/>
    </xf>
    <xf numFmtId="4" fontId="7" fillId="0" borderId="22" xfId="0" applyNumberFormat="1" applyFont="1" applyBorder="1" applyAlignment="1">
      <alignment horizontal="center"/>
    </xf>
    <xf numFmtId="189" fontId="7" fillId="0" borderId="10" xfId="1" applyNumberFormat="1" applyFont="1" applyBorder="1" applyAlignment="1">
      <alignment horizontal="center"/>
    </xf>
    <xf numFmtId="3" fontId="7" fillId="0" borderId="13" xfId="0" applyNumberFormat="1" applyFont="1" applyBorder="1" applyAlignment="1">
      <alignment horizontal="center"/>
    </xf>
    <xf numFmtId="3" fontId="7" fillId="0" borderId="1" xfId="0" applyNumberFormat="1" applyFont="1" applyBorder="1" applyAlignment="1">
      <alignment horizontal="center"/>
    </xf>
    <xf numFmtId="43" fontId="7" fillId="0" borderId="10" xfId="1" applyFont="1" applyBorder="1" applyAlignment="1">
      <alignment horizontal="center"/>
    </xf>
    <xf numFmtId="0" fontId="3" fillId="0" borderId="6" xfId="0" applyFont="1" applyBorder="1" applyAlignment="1">
      <alignment vertical="top" wrapText="1"/>
    </xf>
    <xf numFmtId="4" fontId="8" fillId="3" borderId="20" xfId="0" applyNumberFormat="1" applyFont="1" applyFill="1" applyBorder="1" applyAlignment="1">
      <alignment horizontal="center"/>
    </xf>
    <xf numFmtId="0" fontId="3" fillId="0" borderId="6" xfId="0" applyFont="1" applyBorder="1"/>
    <xf numFmtId="0" fontId="2" fillId="4" borderId="0" xfId="0" applyFont="1" applyFill="1" applyAlignment="1">
      <alignment horizontal="center"/>
    </xf>
    <xf numFmtId="4" fontId="2" fillId="4" borderId="0" xfId="0" applyNumberFormat="1" applyFont="1" applyFill="1" applyAlignment="1">
      <alignment horizontal="center"/>
    </xf>
    <xf numFmtId="0" fontId="3" fillId="4" borderId="0" xfId="0" applyFont="1" applyFill="1"/>
    <xf numFmtId="0" fontId="2" fillId="2" borderId="5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9" fillId="5" borderId="2" xfId="0" applyFont="1" applyFill="1" applyBorder="1" applyAlignment="1">
      <alignment horizontal="left" vertical="center" wrapText="1"/>
    </xf>
    <xf numFmtId="0" fontId="3" fillId="5" borderId="20" xfId="0" applyFont="1" applyFill="1" applyBorder="1" applyAlignment="1">
      <alignment horizontal="center" vertical="center" textRotation="90" wrapText="1"/>
    </xf>
    <xf numFmtId="0" fontId="3" fillId="5" borderId="20" xfId="0" applyFont="1" applyFill="1" applyBorder="1" applyAlignment="1">
      <alignment horizontal="center" vertical="center" textRotation="90"/>
    </xf>
    <xf numFmtId="0" fontId="2" fillId="5" borderId="3" xfId="0" applyFont="1" applyFill="1" applyBorder="1" applyAlignment="1">
      <alignment horizontal="center"/>
    </xf>
    <xf numFmtId="0" fontId="3" fillId="5" borderId="20" xfId="0" applyFont="1" applyFill="1" applyBorder="1" applyAlignment="1">
      <alignment horizontal="center" vertical="center" wrapText="1"/>
    </xf>
    <xf numFmtId="189" fontId="10" fillId="5" borderId="20" xfId="0" applyNumberFormat="1" applyFont="1" applyFill="1" applyBorder="1" applyAlignment="1">
      <alignment horizontal="center"/>
    </xf>
    <xf numFmtId="0" fontId="3" fillId="0" borderId="11" xfId="0" applyFont="1" applyBorder="1"/>
    <xf numFmtId="0" fontId="3" fillId="0" borderId="0" xfId="0" applyFont="1" applyAlignment="1">
      <alignment horizontal="center" vertical="top" wrapText="1"/>
    </xf>
    <xf numFmtId="0" fontId="3" fillId="0" borderId="5" xfId="0" applyFont="1" applyBorder="1"/>
    <xf numFmtId="0" fontId="7" fillId="0" borderId="0" xfId="0" applyFont="1"/>
    <xf numFmtId="0" fontId="7" fillId="0" borderId="5" xfId="0" applyFont="1" applyBorder="1"/>
    <xf numFmtId="0" fontId="7" fillId="0" borderId="11" xfId="0" applyFont="1" applyBorder="1"/>
    <xf numFmtId="0" fontId="3" fillId="0" borderId="5" xfId="0" applyFont="1" applyBorder="1" applyAlignment="1">
      <alignment vertical="top" wrapText="1"/>
    </xf>
    <xf numFmtId="0" fontId="8" fillId="0" borderId="10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43" fontId="7" fillId="0" borderId="6" xfId="1" applyFont="1" applyBorder="1" applyAlignment="1">
      <alignment horizontal="center"/>
    </xf>
    <xf numFmtId="0" fontId="2" fillId="0" borderId="15" xfId="0" applyFont="1" applyBorder="1"/>
    <xf numFmtId="0" fontId="2" fillId="0" borderId="6" xfId="0" applyFont="1" applyBorder="1"/>
    <xf numFmtId="0" fontId="2" fillId="0" borderId="14" xfId="0" applyFont="1" applyBorder="1"/>
    <xf numFmtId="4" fontId="8" fillId="0" borderId="20" xfId="0" applyNumberFormat="1" applyFont="1" applyBorder="1"/>
    <xf numFmtId="0" fontId="7" fillId="0" borderId="0" xfId="0" applyFont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11" fillId="0" borderId="15" xfId="0" applyFont="1" applyBorder="1"/>
    <xf numFmtId="0" fontId="3" fillId="0" borderId="6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4" xfId="0" applyFont="1" applyBorder="1" applyAlignment="1">
      <alignment vertical="top" wrapText="1"/>
    </xf>
    <xf numFmtId="4" fontId="7" fillId="0" borderId="14" xfId="0" applyNumberFormat="1" applyFont="1" applyBorder="1" applyAlignment="1">
      <alignment horizontal="center"/>
    </xf>
    <xf numFmtId="4" fontId="7" fillId="0" borderId="15" xfId="0" applyNumberFormat="1" applyFont="1" applyBorder="1" applyAlignment="1">
      <alignment horizontal="center"/>
    </xf>
    <xf numFmtId="0" fontId="12" fillId="0" borderId="5" xfId="0" applyFont="1" applyBorder="1" applyAlignment="1">
      <alignment vertical="top" wrapText="1"/>
    </xf>
    <xf numFmtId="0" fontId="12" fillId="0" borderId="11" xfId="0" applyFont="1" applyBorder="1" applyAlignment="1">
      <alignment horizontal="center" vertical="top" wrapText="1"/>
    </xf>
    <xf numFmtId="0" fontId="12" fillId="0" borderId="21" xfId="0" applyFont="1" applyBorder="1" applyAlignment="1">
      <alignment horizontal="center"/>
    </xf>
    <xf numFmtId="0" fontId="13" fillId="0" borderId="21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4" fillId="0" borderId="5" xfId="0" applyFont="1" applyBorder="1" applyAlignment="1">
      <alignment vertical="top" wrapText="1"/>
    </xf>
    <xf numFmtId="0" fontId="15" fillId="0" borderId="6" xfId="0" applyFont="1" applyBorder="1"/>
    <xf numFmtId="0" fontId="12" fillId="0" borderId="6" xfId="0" applyFont="1" applyBorder="1" applyAlignment="1">
      <alignment horizontal="center" vertical="top" wrapText="1"/>
    </xf>
    <xf numFmtId="0" fontId="12" fillId="0" borderId="6" xfId="0" applyFont="1" applyBorder="1" applyAlignment="1">
      <alignment vertical="top" wrapText="1"/>
    </xf>
    <xf numFmtId="0" fontId="12" fillId="0" borderId="6" xfId="0" applyFont="1" applyBorder="1" applyAlignment="1">
      <alignment horizontal="center"/>
    </xf>
    <xf numFmtId="4" fontId="13" fillId="0" borderId="6" xfId="0" applyNumberFormat="1" applyFont="1" applyBorder="1" applyAlignment="1">
      <alignment horizontal="center"/>
    </xf>
    <xf numFmtId="43" fontId="13" fillId="0" borderId="10" xfId="1" applyFont="1" applyBorder="1" applyAlignment="1">
      <alignment horizontal="center"/>
    </xf>
    <xf numFmtId="0" fontId="16" fillId="0" borderId="5" xfId="0" applyFont="1" applyBorder="1" applyAlignment="1">
      <alignment vertical="top" wrapText="1"/>
    </xf>
    <xf numFmtId="0" fontId="7" fillId="0" borderId="16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0" fillId="0" borderId="6" xfId="0" applyBorder="1"/>
    <xf numFmtId="189" fontId="7" fillId="0" borderId="25" xfId="1" applyNumberFormat="1" applyFont="1" applyBorder="1" applyAlignment="1">
      <alignment horizontal="center"/>
    </xf>
    <xf numFmtId="0" fontId="0" fillId="0" borderId="15" xfId="0" applyBorder="1"/>
    <xf numFmtId="0" fontId="0" fillId="0" borderId="7" xfId="0" applyBorder="1"/>
    <xf numFmtId="0" fontId="7" fillId="0" borderId="26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7" fillId="0" borderId="1" xfId="0" applyFont="1" applyBorder="1"/>
    <xf numFmtId="0" fontId="0" fillId="0" borderId="5" xfId="0" applyBorder="1"/>
    <xf numFmtId="0" fontId="14" fillId="0" borderId="0" xfId="0" applyFont="1"/>
    <xf numFmtId="4" fontId="7" fillId="0" borderId="5" xfId="0" applyNumberFormat="1" applyFont="1" applyBorder="1" applyAlignment="1">
      <alignment horizontal="center"/>
    </xf>
    <xf numFmtId="189" fontId="7" fillId="0" borderId="18" xfId="1" applyNumberFormat="1" applyFont="1" applyBorder="1" applyAlignment="1">
      <alignment horizontal="center"/>
    </xf>
    <xf numFmtId="0" fontId="3" fillId="0" borderId="13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Alignment="1">
      <alignment vertical="top" wrapText="1"/>
    </xf>
    <xf numFmtId="189" fontId="7" fillId="0" borderId="5" xfId="1" applyNumberFormat="1" applyFont="1" applyBorder="1" applyAlignment="1">
      <alignment horizontal="center"/>
    </xf>
    <xf numFmtId="189" fontId="7" fillId="0" borderId="0" xfId="1" applyNumberFormat="1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3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189" fontId="7" fillId="0" borderId="22" xfId="1" applyNumberFormat="1" applyFont="1" applyBorder="1" applyAlignment="1">
      <alignment horizontal="center"/>
    </xf>
    <xf numFmtId="189" fontId="7" fillId="0" borderId="28" xfId="1" applyNumberFormat="1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4" fontId="7" fillId="0" borderId="18" xfId="0" applyNumberFormat="1" applyFont="1" applyBorder="1" applyAlignment="1">
      <alignment horizontal="center"/>
    </xf>
    <xf numFmtId="189" fontId="8" fillId="3" borderId="20" xfId="0" applyNumberFormat="1" applyFont="1" applyFill="1" applyBorder="1" applyAlignment="1">
      <alignment horizontal="center"/>
    </xf>
    <xf numFmtId="189" fontId="8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8" xfId="0" applyFont="1" applyBorder="1" applyAlignment="1">
      <alignment horizontal="left" vertical="center" wrapText="1"/>
    </xf>
    <xf numFmtId="0" fontId="17" fillId="4" borderId="1" xfId="0" applyFont="1" applyFill="1" applyBorder="1" applyAlignment="1">
      <alignment horizontal="center" vertical="center" textRotation="90" wrapText="1"/>
    </xf>
    <xf numFmtId="0" fontId="17" fillId="4" borderId="13" xfId="0" applyFont="1" applyFill="1" applyBorder="1" applyAlignment="1">
      <alignment horizontal="center" vertical="center" textRotation="90" wrapText="1"/>
    </xf>
    <xf numFmtId="0" fontId="17" fillId="4" borderId="1" xfId="0" applyFont="1" applyFill="1" applyBorder="1" applyAlignment="1">
      <alignment horizontal="center" vertical="center" textRotation="90"/>
    </xf>
    <xf numFmtId="0" fontId="18" fillId="4" borderId="13" xfId="0" applyFont="1" applyFill="1" applyBorder="1" applyAlignment="1">
      <alignment horizontal="center"/>
    </xf>
    <xf numFmtId="0" fontId="17" fillId="4" borderId="1" xfId="0" applyFont="1" applyFill="1" applyBorder="1" applyAlignment="1">
      <alignment horizontal="center" vertical="center" wrapText="1"/>
    </xf>
    <xf numFmtId="4" fontId="18" fillId="4" borderId="13" xfId="0" applyNumberFormat="1" applyFont="1" applyFill="1" applyBorder="1" applyAlignment="1">
      <alignment horizontal="center"/>
    </xf>
    <xf numFmtId="4" fontId="18" fillId="4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3" fillId="0" borderId="11" xfId="0" applyFont="1" applyBorder="1" applyAlignment="1">
      <alignment horizontal="left" vertical="center" wrapText="1"/>
    </xf>
    <xf numFmtId="0" fontId="17" fillId="4" borderId="5" xfId="0" applyFont="1" applyFill="1" applyBorder="1" applyAlignment="1">
      <alignment horizontal="center" vertical="center" textRotation="90" wrapText="1"/>
    </xf>
    <xf numFmtId="0" fontId="17" fillId="4" borderId="0" xfId="0" applyFont="1" applyFill="1" applyAlignment="1">
      <alignment horizontal="center" vertical="center" textRotation="90" wrapText="1"/>
    </xf>
    <xf numFmtId="0" fontId="17" fillId="4" borderId="5" xfId="0" applyFont="1" applyFill="1" applyBorder="1" applyAlignment="1">
      <alignment horizontal="center" vertical="center" textRotation="90"/>
    </xf>
    <xf numFmtId="0" fontId="18" fillId="4" borderId="0" xfId="0" applyFont="1" applyFill="1" applyAlignment="1">
      <alignment horizontal="center"/>
    </xf>
    <xf numFmtId="0" fontId="17" fillId="4" borderId="5" xfId="0" applyFont="1" applyFill="1" applyBorder="1" applyAlignment="1">
      <alignment horizontal="center" vertical="center" wrapText="1"/>
    </xf>
    <xf numFmtId="0" fontId="18" fillId="4" borderId="5" xfId="0" applyFont="1" applyFill="1" applyBorder="1" applyAlignment="1">
      <alignment horizontal="center"/>
    </xf>
    <xf numFmtId="0" fontId="18" fillId="4" borderId="12" xfId="0" applyFont="1" applyFill="1" applyBorder="1" applyAlignment="1">
      <alignment horizontal="center"/>
    </xf>
    <xf numFmtId="0" fontId="3" fillId="0" borderId="5" xfId="0" applyFont="1" applyBorder="1" applyAlignment="1">
      <alignment vertical="center" wrapText="1"/>
    </xf>
    <xf numFmtId="0" fontId="17" fillId="0" borderId="5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7" fillId="0" borderId="0" xfId="0" applyFont="1"/>
    <xf numFmtId="0" fontId="17" fillId="0" borderId="5" xfId="0" applyFont="1" applyBorder="1"/>
    <xf numFmtId="0" fontId="17" fillId="0" borderId="12" xfId="0" applyFont="1" applyBorder="1"/>
    <xf numFmtId="0" fontId="17" fillId="0" borderId="6" xfId="0" applyFont="1" applyBorder="1"/>
    <xf numFmtId="0" fontId="17" fillId="0" borderId="14" xfId="0" applyFont="1" applyBorder="1"/>
    <xf numFmtId="0" fontId="17" fillId="0" borderId="7" xfId="0" applyFont="1" applyBorder="1"/>
    <xf numFmtId="0" fontId="17" fillId="0" borderId="5" xfId="0" applyFont="1" applyBorder="1" applyAlignment="1">
      <alignment horizontal="center" vertical="top" wrapText="1"/>
    </xf>
    <xf numFmtId="0" fontId="17" fillId="0" borderId="0" xfId="0" applyFont="1" applyAlignment="1">
      <alignment horizontal="center" vertical="top" wrapText="1"/>
    </xf>
    <xf numFmtId="0" fontId="17" fillId="0" borderId="16" xfId="0" applyFont="1" applyBorder="1" applyAlignment="1">
      <alignment horizontal="center"/>
    </xf>
    <xf numFmtId="0" fontId="19" fillId="0" borderId="16" xfId="0" applyFont="1" applyBorder="1" applyAlignment="1">
      <alignment horizontal="center"/>
    </xf>
    <xf numFmtId="0" fontId="17" fillId="0" borderId="27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4" fontId="17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left" vertical="top" wrapText="1"/>
    </xf>
    <xf numFmtId="4" fontId="17" fillId="0" borderId="11" xfId="0" applyNumberFormat="1" applyFont="1" applyBorder="1" applyAlignment="1">
      <alignment horizontal="center"/>
    </xf>
    <xf numFmtId="0" fontId="17" fillId="0" borderId="5" xfId="0" applyFont="1" applyBorder="1" applyAlignment="1">
      <alignment vertical="top" wrapText="1"/>
    </xf>
    <xf numFmtId="0" fontId="17" fillId="0" borderId="12" xfId="0" applyFont="1" applyBorder="1" applyAlignment="1">
      <alignment vertical="top" wrapText="1"/>
    </xf>
    <xf numFmtId="4" fontId="17" fillId="0" borderId="5" xfId="0" applyNumberFormat="1" applyFont="1" applyBorder="1" applyAlignment="1">
      <alignment horizontal="center"/>
    </xf>
    <xf numFmtId="4" fontId="17" fillId="0" borderId="6" xfId="0" applyNumberFormat="1" applyFont="1" applyBorder="1" applyAlignment="1">
      <alignment horizontal="center"/>
    </xf>
    <xf numFmtId="4" fontId="17" fillId="0" borderId="25" xfId="0" applyNumberFormat="1" applyFont="1" applyBorder="1" applyAlignment="1">
      <alignment horizontal="center"/>
    </xf>
    <xf numFmtId="4" fontId="18" fillId="3" borderId="20" xfId="0" applyNumberFormat="1" applyFont="1" applyFill="1" applyBorder="1" applyAlignment="1">
      <alignment horizontal="center"/>
    </xf>
    <xf numFmtId="0" fontId="17" fillId="0" borderId="6" xfId="0" applyFont="1" applyBorder="1" applyAlignment="1">
      <alignment vertical="top" wrapText="1"/>
    </xf>
    <xf numFmtId="0" fontId="18" fillId="0" borderId="0" xfId="0" applyFont="1" applyAlignment="1">
      <alignment horizontal="center"/>
    </xf>
    <xf numFmtId="4" fontId="18" fillId="0" borderId="0" xfId="0" applyNumberFormat="1" applyFont="1" applyAlignment="1">
      <alignment horizontal="center"/>
    </xf>
    <xf numFmtId="0" fontId="17" fillId="0" borderId="1" xfId="0" applyFont="1" applyBorder="1" applyAlignment="1">
      <alignment horizontal="center" vertical="top" wrapText="1"/>
    </xf>
    <xf numFmtId="0" fontId="17" fillId="0" borderId="13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3" fontId="17" fillId="0" borderId="5" xfId="0" applyNumberFormat="1" applyFont="1" applyBorder="1" applyAlignment="1">
      <alignment horizontal="center"/>
    </xf>
    <xf numFmtId="3" fontId="17" fillId="0" borderId="11" xfId="0" applyNumberFormat="1" applyFont="1" applyBorder="1" applyAlignment="1">
      <alignment horizontal="center"/>
    </xf>
    <xf numFmtId="0" fontId="17" fillId="0" borderId="6" xfId="0" applyFont="1" applyBorder="1" applyAlignment="1">
      <alignment horizontal="center" vertical="top" wrapText="1"/>
    </xf>
    <xf numFmtId="0" fontId="17" fillId="0" borderId="14" xfId="0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0" fontId="19" fillId="0" borderId="13" xfId="0" applyFont="1" applyBorder="1" applyAlignment="1">
      <alignment horizontal="center" vertical="top" wrapText="1"/>
    </xf>
    <xf numFmtId="0" fontId="19" fillId="0" borderId="27" xfId="0" applyFont="1" applyBorder="1" applyAlignment="1">
      <alignment horizontal="center"/>
    </xf>
    <xf numFmtId="0" fontId="19" fillId="0" borderId="6" xfId="0" applyFont="1" applyBorder="1" applyAlignment="1">
      <alignment horizontal="center" vertical="top" wrapText="1"/>
    </xf>
    <xf numFmtId="0" fontId="19" fillId="0" borderId="14" xfId="0" applyFont="1" applyBorder="1" applyAlignment="1">
      <alignment horizontal="center" vertical="top" wrapText="1"/>
    </xf>
    <xf numFmtId="0" fontId="19" fillId="0" borderId="6" xfId="0" applyFont="1" applyBorder="1" applyAlignment="1">
      <alignment horizontal="center"/>
    </xf>
    <xf numFmtId="4" fontId="19" fillId="0" borderId="10" xfId="0" applyNumberFormat="1" applyFont="1" applyBorder="1" applyAlignment="1">
      <alignment horizontal="center"/>
    </xf>
    <xf numFmtId="4" fontId="19" fillId="0" borderId="25" xfId="0" applyNumberFormat="1" applyFont="1" applyBorder="1" applyAlignment="1">
      <alignment horizontal="center"/>
    </xf>
    <xf numFmtId="0" fontId="14" fillId="0" borderId="5" xfId="0" applyFont="1" applyBorder="1" applyAlignment="1">
      <alignment horizontal="center" vertical="top" wrapText="1"/>
    </xf>
    <xf numFmtId="0" fontId="14" fillId="0" borderId="0" xfId="0" applyFont="1" applyAlignment="1">
      <alignment horizontal="center" vertical="top" wrapText="1"/>
    </xf>
    <xf numFmtId="0" fontId="14" fillId="0" borderId="6" xfId="0" applyFont="1" applyBorder="1" applyAlignment="1">
      <alignment horizontal="center" vertical="top" wrapText="1"/>
    </xf>
    <xf numFmtId="0" fontId="14" fillId="0" borderId="14" xfId="0" applyFont="1" applyBorder="1" applyAlignment="1">
      <alignment horizontal="center" vertical="top" wrapText="1"/>
    </xf>
    <xf numFmtId="0" fontId="14" fillId="0" borderId="6" xfId="0" applyFont="1" applyBorder="1" applyAlignment="1">
      <alignment vertical="top" wrapText="1"/>
    </xf>
    <xf numFmtId="0" fontId="19" fillId="0" borderId="5" xfId="0" applyFont="1" applyBorder="1" applyAlignment="1">
      <alignment horizontal="center" vertical="top" wrapText="1"/>
    </xf>
    <xf numFmtId="0" fontId="14" fillId="0" borderId="15" xfId="0" applyFont="1" applyBorder="1" applyAlignment="1">
      <alignment wrapText="1"/>
    </xf>
    <xf numFmtId="0" fontId="3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1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43" fontId="8" fillId="0" borderId="10" xfId="1" applyFont="1" applyBorder="1" applyAlignment="1">
      <alignment horizontal="center"/>
    </xf>
    <xf numFmtId="0" fontId="21" fillId="0" borderId="0" xfId="0" applyFont="1"/>
    <xf numFmtId="43" fontId="21" fillId="0" borderId="6" xfId="1" applyFont="1" applyBorder="1"/>
    <xf numFmtId="43" fontId="21" fillId="0" borderId="1" xfId="1" applyFont="1" applyBorder="1"/>
    <xf numFmtId="43" fontId="21" fillId="0" borderId="0" xfId="1" applyFont="1"/>
    <xf numFmtId="0" fontId="3" fillId="0" borderId="20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20" xfId="0" applyFont="1" applyBorder="1" applyAlignment="1">
      <alignment vertical="top" wrapText="1"/>
    </xf>
    <xf numFmtId="0" fontId="12" fillId="0" borderId="5" xfId="0" applyFont="1" applyBorder="1" applyAlignment="1">
      <alignment horizontal="center"/>
    </xf>
    <xf numFmtId="43" fontId="13" fillId="0" borderId="5" xfId="1" applyFont="1" applyBorder="1" applyAlignment="1">
      <alignment horizontal="center"/>
    </xf>
    <xf numFmtId="0" fontId="3" fillId="0" borderId="11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3" fillId="0" borderId="11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center" vertical="top" wrapText="1"/>
    </xf>
    <xf numFmtId="0" fontId="17" fillId="0" borderId="9" xfId="0" applyFont="1" applyBorder="1" applyAlignment="1">
      <alignment vertical="top" wrapText="1"/>
    </xf>
    <xf numFmtId="0" fontId="17" fillId="0" borderId="7" xfId="0" applyFont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17" fillId="0" borderId="12" xfId="0" applyFont="1" applyBorder="1" applyAlignment="1">
      <alignment vertical="top" wrapText="1"/>
    </xf>
    <xf numFmtId="0" fontId="17" fillId="0" borderId="1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0" fontId="19" fillId="0" borderId="6" xfId="0" applyFont="1" applyBorder="1" applyAlignment="1">
      <alignment horizontal="center" vertical="top" wrapText="1"/>
    </xf>
    <xf numFmtId="0" fontId="21" fillId="0" borderId="20" xfId="0" applyFont="1" applyBorder="1" applyAlignment="1">
      <alignment horizontal="center"/>
    </xf>
    <xf numFmtId="0" fontId="21" fillId="0" borderId="0" xfId="0" applyFont="1" applyBorder="1"/>
    <xf numFmtId="43" fontId="21" fillId="0" borderId="5" xfId="1" applyFont="1" applyBorder="1"/>
    <xf numFmtId="0" fontId="21" fillId="0" borderId="1" xfId="0" applyFont="1" applyBorder="1"/>
    <xf numFmtId="0" fontId="21" fillId="0" borderId="5" xfId="0" applyFont="1" applyBorder="1"/>
    <xf numFmtId="0" fontId="21" fillId="0" borderId="6" xfId="0" applyFont="1" applyBorder="1"/>
    <xf numFmtId="0" fontId="17" fillId="0" borderId="12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3" fillId="0" borderId="11" xfId="0" applyFont="1" applyBorder="1" applyAlignment="1">
      <alignment horizontal="center"/>
    </xf>
    <xf numFmtId="0" fontId="21" fillId="0" borderId="6" xfId="0" applyFont="1" applyBorder="1" applyAlignment="1">
      <alignment horizontal="center"/>
    </xf>
    <xf numFmtId="43" fontId="22" fillId="0" borderId="20" xfId="1" applyFont="1" applyBorder="1" applyAlignment="1">
      <alignment horizontal="center"/>
    </xf>
    <xf numFmtId="0" fontId="21" fillId="0" borderId="11" xfId="0" applyFont="1" applyBorder="1"/>
    <xf numFmtId="9" fontId="21" fillId="0" borderId="1" xfId="1" applyNumberFormat="1" applyFont="1" applyBorder="1"/>
    <xf numFmtId="10" fontId="21" fillId="0" borderId="5" xfId="1" applyNumberFormat="1" applyFont="1" applyBorder="1"/>
    <xf numFmtId="9" fontId="21" fillId="0" borderId="5" xfId="1" applyNumberFormat="1" applyFont="1" applyBorder="1"/>
    <xf numFmtId="0" fontId="21" fillId="0" borderId="15" xfId="0" applyFont="1" applyBorder="1"/>
    <xf numFmtId="9" fontId="21" fillId="0" borderId="6" xfId="1" applyNumberFormat="1" applyFont="1" applyBorder="1"/>
    <xf numFmtId="0" fontId="22" fillId="0" borderId="20" xfId="0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22" fillId="0" borderId="5" xfId="0" applyFont="1" applyBorder="1"/>
    <xf numFmtId="0" fontId="22" fillId="0" borderId="6" xfId="0" applyFont="1" applyBorder="1"/>
    <xf numFmtId="0" fontId="17" fillId="0" borderId="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/>
    </xf>
    <xf numFmtId="0" fontId="22" fillId="0" borderId="20" xfId="0" applyFont="1" applyBorder="1" applyAlignment="1">
      <alignment horizontal="left"/>
    </xf>
    <xf numFmtId="0" fontId="22" fillId="0" borderId="5" xfId="0" applyFont="1" applyBorder="1" applyAlignment="1">
      <alignment horizontal="left"/>
    </xf>
    <xf numFmtId="0" fontId="17" fillId="0" borderId="20" xfId="0" applyFont="1" applyBorder="1" applyAlignment="1">
      <alignment horizontal="center" vertical="top" wrapText="1"/>
    </xf>
    <xf numFmtId="0" fontId="17" fillId="0" borderId="3" xfId="0" applyFont="1" applyBorder="1" applyAlignment="1">
      <alignment horizontal="center" vertical="top" wrapText="1"/>
    </xf>
    <xf numFmtId="0" fontId="19" fillId="0" borderId="5" xfId="0" applyFont="1" applyBorder="1" applyAlignment="1">
      <alignment horizontal="center" vertical="top" wrapText="1"/>
    </xf>
    <xf numFmtId="0" fontId="19" fillId="0" borderId="0" xfId="0" applyFont="1" applyBorder="1" applyAlignment="1">
      <alignment horizontal="center" vertical="top" wrapText="1"/>
    </xf>
    <xf numFmtId="0" fontId="3" fillId="4" borderId="11" xfId="0" applyFont="1" applyFill="1" applyBorder="1" applyAlignment="1">
      <alignment vertical="top" wrapText="1"/>
    </xf>
    <xf numFmtId="0" fontId="14" fillId="0" borderId="6" xfId="0" applyFont="1" applyBorder="1" applyAlignment="1">
      <alignment wrapText="1"/>
    </xf>
    <xf numFmtId="43" fontId="3" fillId="0" borderId="6" xfId="1" applyFont="1" applyBorder="1" applyAlignment="1">
      <alignment vertical="top" wrapText="1"/>
    </xf>
    <xf numFmtId="43" fontId="3" fillId="0" borderId="5" xfId="1" applyFont="1" applyBorder="1"/>
    <xf numFmtId="43" fontId="3" fillId="0" borderId="6" xfId="1" applyFont="1" applyBorder="1"/>
    <xf numFmtId="4" fontId="17" fillId="0" borderId="18" xfId="0" applyNumberFormat="1" applyFont="1" applyBorder="1" applyAlignment="1">
      <alignment horizontal="center"/>
    </xf>
    <xf numFmtId="0" fontId="17" fillId="0" borderId="0" xfId="0" applyFont="1" applyBorder="1" applyAlignment="1">
      <alignment vertical="top" wrapText="1"/>
    </xf>
    <xf numFmtId="0" fontId="17" fillId="0" borderId="20" xfId="0" applyFont="1" applyBorder="1" applyAlignment="1">
      <alignment vertical="top" wrapText="1"/>
    </xf>
    <xf numFmtId="0" fontId="17" fillId="0" borderId="20" xfId="0" applyFont="1" applyBorder="1" applyAlignment="1">
      <alignment horizontal="center"/>
    </xf>
    <xf numFmtId="4" fontId="17" fillId="0" borderId="20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1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6" fillId="0" borderId="12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3" fillId="0" borderId="11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center" vertical="top" wrapText="1"/>
    </xf>
    <xf numFmtId="0" fontId="17" fillId="0" borderId="5" xfId="0" applyFont="1" applyBorder="1" applyAlignment="1">
      <alignment vertical="top" wrapText="1"/>
    </xf>
    <xf numFmtId="0" fontId="9" fillId="0" borderId="5" xfId="0" applyFont="1" applyBorder="1" applyAlignment="1">
      <alignment vertical="top" wrapText="1"/>
    </xf>
    <xf numFmtId="0" fontId="19" fillId="0" borderId="5" xfId="0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2" fillId="0" borderId="0" xfId="0" applyFont="1" applyFill="1" applyBorder="1"/>
    <xf numFmtId="0" fontId="22" fillId="0" borderId="0" xfId="0" applyFont="1" applyFill="1" applyBorder="1"/>
    <xf numFmtId="0" fontId="2" fillId="0" borderId="0" xfId="0" applyFont="1" applyFill="1" applyBorder="1" applyAlignment="1">
      <alignment horizontal="left" vertical="center" wrapText="1"/>
    </xf>
    <xf numFmtId="0" fontId="21" fillId="0" borderId="7" xfId="0" applyFont="1" applyBorder="1" applyAlignment="1">
      <alignment horizontal="left"/>
    </xf>
    <xf numFmtId="3" fontId="7" fillId="0" borderId="0" xfId="0" applyNumberFormat="1" applyFont="1" applyBorder="1" applyAlignment="1">
      <alignment horizontal="center"/>
    </xf>
    <xf numFmtId="0" fontId="17" fillId="0" borderId="14" xfId="0" applyFont="1" applyBorder="1" applyAlignment="1">
      <alignment vertical="top" wrapText="1"/>
    </xf>
    <xf numFmtId="4" fontId="17" fillId="0" borderId="15" xfId="0" applyNumberFormat="1" applyFont="1" applyBorder="1" applyAlignment="1">
      <alignment horizontal="center"/>
    </xf>
    <xf numFmtId="4" fontId="17" fillId="0" borderId="28" xfId="0" applyNumberFormat="1" applyFont="1" applyBorder="1" applyAlignment="1">
      <alignment horizontal="center"/>
    </xf>
    <xf numFmtId="0" fontId="17" fillId="0" borderId="29" xfId="0" applyFont="1" applyBorder="1" applyAlignment="1">
      <alignment horizontal="center"/>
    </xf>
    <xf numFmtId="0" fontId="17" fillId="0" borderId="5" xfId="0" applyFont="1" applyBorder="1" applyAlignment="1">
      <alignment horizontal="center" vertical="top" wrapText="1"/>
    </xf>
    <xf numFmtId="0" fontId="17" fillId="0" borderId="5" xfId="0" applyFont="1" applyBorder="1" applyAlignment="1">
      <alignment vertical="top" wrapText="1"/>
    </xf>
    <xf numFmtId="0" fontId="17" fillId="0" borderId="12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3" fillId="0" borderId="9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3" fillId="0" borderId="8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2" fillId="3" borderId="15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1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1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center" vertical="top" wrapText="1"/>
    </xf>
    <xf numFmtId="0" fontId="17" fillId="0" borderId="9" xfId="0" applyFont="1" applyBorder="1" applyAlignment="1">
      <alignment vertical="top" wrapText="1"/>
    </xf>
    <xf numFmtId="0" fontId="17" fillId="0" borderId="7" xfId="0" applyFont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17" fillId="0" borderId="1" xfId="0" applyFont="1" applyBorder="1" applyAlignment="1">
      <alignment vertical="top" wrapText="1"/>
    </xf>
    <xf numFmtId="0" fontId="2" fillId="2" borderId="6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/>
    </xf>
    <xf numFmtId="0" fontId="18" fillId="3" borderId="3" xfId="0" applyFont="1" applyFill="1" applyBorder="1" applyAlignment="1">
      <alignment horizontal="center"/>
    </xf>
    <xf numFmtId="0" fontId="18" fillId="3" borderId="4" xfId="0" applyFont="1" applyFill="1" applyBorder="1" applyAlignment="1">
      <alignment horizontal="center"/>
    </xf>
    <xf numFmtId="0" fontId="17" fillId="0" borderId="12" xfId="0" applyFont="1" applyBorder="1" applyAlignment="1">
      <alignment vertical="top" wrapText="1"/>
    </xf>
    <xf numFmtId="0" fontId="17" fillId="0" borderId="1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0" fontId="19" fillId="0" borderId="5" xfId="0" applyFont="1" applyBorder="1" applyAlignment="1">
      <alignment horizontal="center" vertical="top" wrapText="1"/>
    </xf>
    <xf numFmtId="0" fontId="19" fillId="0" borderId="6" xfId="0" applyFont="1" applyBorder="1" applyAlignment="1">
      <alignment horizontal="center" vertical="top" wrapText="1"/>
    </xf>
    <xf numFmtId="0" fontId="19" fillId="0" borderId="5" xfId="0" applyFont="1" applyBorder="1" applyAlignment="1">
      <alignment vertical="top" wrapText="1"/>
    </xf>
    <xf numFmtId="0" fontId="22" fillId="0" borderId="2" xfId="0" applyFont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22" fillId="0" borderId="4" xfId="0" applyFont="1" applyBorder="1" applyAlignment="1">
      <alignment horizontal="center"/>
    </xf>
    <xf numFmtId="0" fontId="22" fillId="0" borderId="20" xfId="0" applyFont="1" applyBorder="1" applyAlignment="1">
      <alignment horizontal="center"/>
    </xf>
    <xf numFmtId="0" fontId="22" fillId="0" borderId="1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/>
    </xf>
    <xf numFmtId="43" fontId="17" fillId="0" borderId="5" xfId="1" applyFont="1" applyBorder="1" applyAlignment="1">
      <alignment horizontal="center"/>
    </xf>
    <xf numFmtId="0" fontId="24" fillId="0" borderId="11" xfId="0" applyFont="1" applyBorder="1" applyAlignment="1">
      <alignment horizontal="center" vertical="top" wrapText="1"/>
    </xf>
    <xf numFmtId="0" fontId="25" fillId="4" borderId="8" xfId="0" applyFont="1" applyFill="1" applyBorder="1" applyAlignment="1">
      <alignment horizontal="center"/>
    </xf>
    <xf numFmtId="0" fontId="24" fillId="4" borderId="1" xfId="0" applyFont="1" applyFill="1" applyBorder="1" applyAlignment="1">
      <alignment horizontal="center" vertical="center" wrapText="1"/>
    </xf>
    <xf numFmtId="4" fontId="25" fillId="4" borderId="1" xfId="0" applyNumberFormat="1" applyFont="1" applyFill="1" applyBorder="1" applyAlignment="1">
      <alignment horizontal="center"/>
    </xf>
    <xf numFmtId="4" fontId="25" fillId="4" borderId="13" xfId="0" applyNumberFormat="1" applyFont="1" applyFill="1" applyBorder="1" applyAlignment="1">
      <alignment horizontal="center"/>
    </xf>
    <xf numFmtId="4" fontId="25" fillId="4" borderId="8" xfId="0" applyNumberFormat="1" applyFont="1" applyFill="1" applyBorder="1" applyAlignment="1">
      <alignment horizontal="center"/>
    </xf>
    <xf numFmtId="0" fontId="12" fillId="0" borderId="0" xfId="0" applyFont="1" applyAlignment="1">
      <alignment horizontal="center" vertical="top" wrapText="1"/>
    </xf>
    <xf numFmtId="0" fontId="12" fillId="0" borderId="16" xfId="0" applyFont="1" applyBorder="1" applyAlignment="1">
      <alignment horizontal="center"/>
    </xf>
    <xf numFmtId="0" fontId="13" fillId="0" borderId="26" xfId="0" applyFont="1" applyBorder="1" applyAlignment="1">
      <alignment horizontal="center"/>
    </xf>
    <xf numFmtId="0" fontId="13" fillId="0" borderId="16" xfId="0" applyFont="1" applyBorder="1" applyAlignment="1">
      <alignment horizontal="center"/>
    </xf>
    <xf numFmtId="0" fontId="13" fillId="0" borderId="27" xfId="0" applyFont="1" applyBorder="1" applyAlignment="1">
      <alignment horizontal="center"/>
    </xf>
    <xf numFmtId="4" fontId="24" fillId="0" borderId="10" xfId="0" applyNumberFormat="1" applyFont="1" applyBorder="1" applyAlignment="1">
      <alignment horizontal="center"/>
    </xf>
    <xf numFmtId="43" fontId="13" fillId="0" borderId="0" xfId="1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2" fillId="0" borderId="14" xfId="0" applyFont="1" applyBorder="1" applyAlignment="1">
      <alignment vertical="top" wrapText="1"/>
    </xf>
    <xf numFmtId="4" fontId="13" fillId="0" borderId="14" xfId="0" applyNumberFormat="1" applyFont="1" applyBorder="1" applyAlignment="1">
      <alignment horizontal="center"/>
    </xf>
    <xf numFmtId="4" fontId="13" fillId="0" borderId="15" xfId="0" applyNumberFormat="1" applyFont="1" applyBorder="1" applyAlignment="1">
      <alignment horizontal="center"/>
    </xf>
    <xf numFmtId="0" fontId="24" fillId="0" borderId="1" xfId="0" applyFont="1" applyBorder="1" applyAlignment="1">
      <alignment horizontal="center" vertical="top" wrapText="1"/>
    </xf>
    <xf numFmtId="0" fontId="24" fillId="0" borderId="5" xfId="0" applyFont="1" applyBorder="1" applyAlignment="1">
      <alignment horizontal="center" vertical="top" wrapText="1"/>
    </xf>
    <xf numFmtId="0" fontId="24" fillId="0" borderId="6" xfId="0" applyFont="1" applyBorder="1" applyAlignment="1">
      <alignment horizontal="center" vertical="top" wrapText="1"/>
    </xf>
    <xf numFmtId="189" fontId="13" fillId="0" borderId="10" xfId="1" applyNumberFormat="1" applyFont="1" applyBorder="1" applyAlignment="1">
      <alignment horizontal="center"/>
    </xf>
    <xf numFmtId="189" fontId="13" fillId="0" borderId="25" xfId="1" applyNumberFormat="1" applyFont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1" fontId="13" fillId="0" borderId="5" xfId="0" applyNumberFormat="1" applyFont="1" applyBorder="1" applyAlignment="1">
      <alignment horizontal="center"/>
    </xf>
    <xf numFmtId="1" fontId="13" fillId="0" borderId="5" xfId="1" applyNumberFormat="1" applyFont="1" applyBorder="1" applyAlignment="1">
      <alignment horizontal="center"/>
    </xf>
    <xf numFmtId="1" fontId="13" fillId="0" borderId="11" xfId="1" applyNumberFormat="1" applyFont="1" applyBorder="1" applyAlignment="1">
      <alignment horizontal="center"/>
    </xf>
    <xf numFmtId="0" fontId="12" fillId="0" borderId="5" xfId="0" applyFont="1" applyBorder="1" applyAlignment="1">
      <alignment horizontal="center" vertical="top" wrapText="1"/>
    </xf>
    <xf numFmtId="4" fontId="13" fillId="0" borderId="10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9" fillId="0" borderId="0" xfId="0" applyFont="1"/>
    <xf numFmtId="0" fontId="5" fillId="0" borderId="20" xfId="0" applyFont="1" applyBorder="1" applyAlignment="1">
      <alignment horizontal="center"/>
    </xf>
    <xf numFmtId="43" fontId="5" fillId="0" borderId="20" xfId="1" applyFont="1" applyBorder="1" applyAlignment="1">
      <alignment horizontal="center"/>
    </xf>
    <xf numFmtId="17" fontId="9" fillId="0" borderId="20" xfId="0" quotePrefix="1" applyNumberFormat="1" applyFont="1" applyBorder="1"/>
    <xf numFmtId="43" fontId="9" fillId="0" borderId="20" xfId="1" applyFont="1" applyBorder="1"/>
    <xf numFmtId="0" fontId="9" fillId="0" borderId="20" xfId="0" applyFont="1" applyBorder="1"/>
    <xf numFmtId="0" fontId="9" fillId="0" borderId="20" xfId="0" quotePrefix="1" applyFont="1" applyBorder="1"/>
    <xf numFmtId="43" fontId="9" fillId="0" borderId="0" xfId="1" applyFont="1"/>
    <xf numFmtId="3" fontId="17" fillId="0" borderId="10" xfId="0" applyNumberFormat="1" applyFont="1" applyBorder="1" applyAlignment="1">
      <alignment horizontal="center"/>
    </xf>
  </cellXfs>
  <cellStyles count="3">
    <cellStyle name="เครื่องหมายจุลภาค_Sheet2" xfId="2" xr:uid="{91250B2D-8525-4A05-8DB1-F831F4FE5E20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B86B3-6540-4CE0-8B1E-AFBE2839AC07}">
  <dimension ref="A1:T175"/>
  <sheetViews>
    <sheetView tabSelected="1" topLeftCell="A120" workbookViewId="0">
      <selection activeCell="A131" sqref="A131"/>
    </sheetView>
  </sheetViews>
  <sheetFormatPr defaultRowHeight="21.75" x14ac:dyDescent="0.5"/>
  <cols>
    <col min="1" max="1" width="39.5" style="1" customWidth="1"/>
    <col min="2" max="2" width="3.75" style="1" customWidth="1"/>
    <col min="3" max="3" width="3.875" style="1" customWidth="1"/>
    <col min="4" max="4" width="4.125" style="1" customWidth="1"/>
    <col min="5" max="5" width="8.5" style="1" customWidth="1"/>
    <col min="6" max="6" width="5.25" style="1" customWidth="1"/>
    <col min="7" max="7" width="13.75" style="1" customWidth="1"/>
    <col min="8" max="8" width="8.625" style="1" customWidth="1"/>
    <col min="9" max="11" width="8.75" style="1" customWidth="1"/>
    <col min="12" max="12" width="8.875" style="1" customWidth="1"/>
    <col min="13" max="13" width="9.125" style="1" customWidth="1"/>
    <col min="14" max="14" width="8.75" style="1" customWidth="1"/>
    <col min="15" max="16" width="8.625" style="1" customWidth="1"/>
    <col min="17" max="18" width="8.875" style="1" customWidth="1"/>
    <col min="19" max="19" width="8.625" style="1" customWidth="1"/>
    <col min="20" max="20" width="12.75" style="1" customWidth="1"/>
    <col min="21" max="256" width="9" style="1"/>
    <col min="257" max="257" width="22.5" style="1" customWidth="1"/>
    <col min="258" max="258" width="3.75" style="1" customWidth="1"/>
    <col min="259" max="259" width="3.875" style="1" customWidth="1"/>
    <col min="260" max="260" width="4.125" style="1" customWidth="1"/>
    <col min="261" max="261" width="8.5" style="1" customWidth="1"/>
    <col min="262" max="262" width="5.25" style="1" customWidth="1"/>
    <col min="263" max="263" width="9.375" style="1" bestFit="1" customWidth="1"/>
    <col min="264" max="264" width="8.625" style="1" customWidth="1"/>
    <col min="265" max="267" width="8.75" style="1" customWidth="1"/>
    <col min="268" max="268" width="8.875" style="1" customWidth="1"/>
    <col min="269" max="269" width="9.125" style="1" customWidth="1"/>
    <col min="270" max="270" width="8.75" style="1" customWidth="1"/>
    <col min="271" max="272" width="8.625" style="1" customWidth="1"/>
    <col min="273" max="274" width="8.875" style="1" customWidth="1"/>
    <col min="275" max="275" width="8.625" style="1" customWidth="1"/>
    <col min="276" max="276" width="10.25" style="1" customWidth="1"/>
    <col min="277" max="512" width="9" style="1"/>
    <col min="513" max="513" width="22.5" style="1" customWidth="1"/>
    <col min="514" max="514" width="3.75" style="1" customWidth="1"/>
    <col min="515" max="515" width="3.875" style="1" customWidth="1"/>
    <col min="516" max="516" width="4.125" style="1" customWidth="1"/>
    <col min="517" max="517" width="8.5" style="1" customWidth="1"/>
    <col min="518" max="518" width="5.25" style="1" customWidth="1"/>
    <col min="519" max="519" width="9.375" style="1" bestFit="1" customWidth="1"/>
    <col min="520" max="520" width="8.625" style="1" customWidth="1"/>
    <col min="521" max="523" width="8.75" style="1" customWidth="1"/>
    <col min="524" max="524" width="8.875" style="1" customWidth="1"/>
    <col min="525" max="525" width="9.125" style="1" customWidth="1"/>
    <col min="526" max="526" width="8.75" style="1" customWidth="1"/>
    <col min="527" max="528" width="8.625" style="1" customWidth="1"/>
    <col min="529" max="530" width="8.875" style="1" customWidth="1"/>
    <col min="531" max="531" width="8.625" style="1" customWidth="1"/>
    <col min="532" max="532" width="10.25" style="1" customWidth="1"/>
    <col min="533" max="768" width="9" style="1"/>
    <col min="769" max="769" width="22.5" style="1" customWidth="1"/>
    <col min="770" max="770" width="3.75" style="1" customWidth="1"/>
    <col min="771" max="771" width="3.875" style="1" customWidth="1"/>
    <col min="772" max="772" width="4.125" style="1" customWidth="1"/>
    <col min="773" max="773" width="8.5" style="1" customWidth="1"/>
    <col min="774" max="774" width="5.25" style="1" customWidth="1"/>
    <col min="775" max="775" width="9.375" style="1" bestFit="1" customWidth="1"/>
    <col min="776" max="776" width="8.625" style="1" customWidth="1"/>
    <col min="777" max="779" width="8.75" style="1" customWidth="1"/>
    <col min="780" max="780" width="8.875" style="1" customWidth="1"/>
    <col min="781" max="781" width="9.125" style="1" customWidth="1"/>
    <col min="782" max="782" width="8.75" style="1" customWidth="1"/>
    <col min="783" max="784" width="8.625" style="1" customWidth="1"/>
    <col min="785" max="786" width="8.875" style="1" customWidth="1"/>
    <col min="787" max="787" width="8.625" style="1" customWidth="1"/>
    <col min="788" max="788" width="10.25" style="1" customWidth="1"/>
    <col min="789" max="1024" width="9" style="1"/>
    <col min="1025" max="1025" width="22.5" style="1" customWidth="1"/>
    <col min="1026" max="1026" width="3.75" style="1" customWidth="1"/>
    <col min="1027" max="1027" width="3.875" style="1" customWidth="1"/>
    <col min="1028" max="1028" width="4.125" style="1" customWidth="1"/>
    <col min="1029" max="1029" width="8.5" style="1" customWidth="1"/>
    <col min="1030" max="1030" width="5.25" style="1" customWidth="1"/>
    <col min="1031" max="1031" width="9.375" style="1" bestFit="1" customWidth="1"/>
    <col min="1032" max="1032" width="8.625" style="1" customWidth="1"/>
    <col min="1033" max="1035" width="8.75" style="1" customWidth="1"/>
    <col min="1036" max="1036" width="8.875" style="1" customWidth="1"/>
    <col min="1037" max="1037" width="9.125" style="1" customWidth="1"/>
    <col min="1038" max="1038" width="8.75" style="1" customWidth="1"/>
    <col min="1039" max="1040" width="8.625" style="1" customWidth="1"/>
    <col min="1041" max="1042" width="8.875" style="1" customWidth="1"/>
    <col min="1043" max="1043" width="8.625" style="1" customWidth="1"/>
    <col min="1044" max="1044" width="10.25" style="1" customWidth="1"/>
    <col min="1045" max="1280" width="9" style="1"/>
    <col min="1281" max="1281" width="22.5" style="1" customWidth="1"/>
    <col min="1282" max="1282" width="3.75" style="1" customWidth="1"/>
    <col min="1283" max="1283" width="3.875" style="1" customWidth="1"/>
    <col min="1284" max="1284" width="4.125" style="1" customWidth="1"/>
    <col min="1285" max="1285" width="8.5" style="1" customWidth="1"/>
    <col min="1286" max="1286" width="5.25" style="1" customWidth="1"/>
    <col min="1287" max="1287" width="9.375" style="1" bestFit="1" customWidth="1"/>
    <col min="1288" max="1288" width="8.625" style="1" customWidth="1"/>
    <col min="1289" max="1291" width="8.75" style="1" customWidth="1"/>
    <col min="1292" max="1292" width="8.875" style="1" customWidth="1"/>
    <col min="1293" max="1293" width="9.125" style="1" customWidth="1"/>
    <col min="1294" max="1294" width="8.75" style="1" customWidth="1"/>
    <col min="1295" max="1296" width="8.625" style="1" customWidth="1"/>
    <col min="1297" max="1298" width="8.875" style="1" customWidth="1"/>
    <col min="1299" max="1299" width="8.625" style="1" customWidth="1"/>
    <col min="1300" max="1300" width="10.25" style="1" customWidth="1"/>
    <col min="1301" max="1536" width="9" style="1"/>
    <col min="1537" max="1537" width="22.5" style="1" customWidth="1"/>
    <col min="1538" max="1538" width="3.75" style="1" customWidth="1"/>
    <col min="1539" max="1539" width="3.875" style="1" customWidth="1"/>
    <col min="1540" max="1540" width="4.125" style="1" customWidth="1"/>
    <col min="1541" max="1541" width="8.5" style="1" customWidth="1"/>
    <col min="1542" max="1542" width="5.25" style="1" customWidth="1"/>
    <col min="1543" max="1543" width="9.375" style="1" bestFit="1" customWidth="1"/>
    <col min="1544" max="1544" width="8.625" style="1" customWidth="1"/>
    <col min="1545" max="1547" width="8.75" style="1" customWidth="1"/>
    <col min="1548" max="1548" width="8.875" style="1" customWidth="1"/>
    <col min="1549" max="1549" width="9.125" style="1" customWidth="1"/>
    <col min="1550" max="1550" width="8.75" style="1" customWidth="1"/>
    <col min="1551" max="1552" width="8.625" style="1" customWidth="1"/>
    <col min="1553" max="1554" width="8.875" style="1" customWidth="1"/>
    <col min="1555" max="1555" width="8.625" style="1" customWidth="1"/>
    <col min="1556" max="1556" width="10.25" style="1" customWidth="1"/>
    <col min="1557" max="1792" width="9" style="1"/>
    <col min="1793" max="1793" width="22.5" style="1" customWidth="1"/>
    <col min="1794" max="1794" width="3.75" style="1" customWidth="1"/>
    <col min="1795" max="1795" width="3.875" style="1" customWidth="1"/>
    <col min="1796" max="1796" width="4.125" style="1" customWidth="1"/>
    <col min="1797" max="1797" width="8.5" style="1" customWidth="1"/>
    <col min="1798" max="1798" width="5.25" style="1" customWidth="1"/>
    <col min="1799" max="1799" width="9.375" style="1" bestFit="1" customWidth="1"/>
    <col min="1800" max="1800" width="8.625" style="1" customWidth="1"/>
    <col min="1801" max="1803" width="8.75" style="1" customWidth="1"/>
    <col min="1804" max="1804" width="8.875" style="1" customWidth="1"/>
    <col min="1805" max="1805" width="9.125" style="1" customWidth="1"/>
    <col min="1806" max="1806" width="8.75" style="1" customWidth="1"/>
    <col min="1807" max="1808" width="8.625" style="1" customWidth="1"/>
    <col min="1809" max="1810" width="8.875" style="1" customWidth="1"/>
    <col min="1811" max="1811" width="8.625" style="1" customWidth="1"/>
    <col min="1812" max="1812" width="10.25" style="1" customWidth="1"/>
    <col min="1813" max="2048" width="9" style="1"/>
    <col min="2049" max="2049" width="22.5" style="1" customWidth="1"/>
    <col min="2050" max="2050" width="3.75" style="1" customWidth="1"/>
    <col min="2051" max="2051" width="3.875" style="1" customWidth="1"/>
    <col min="2052" max="2052" width="4.125" style="1" customWidth="1"/>
    <col min="2053" max="2053" width="8.5" style="1" customWidth="1"/>
    <col min="2054" max="2054" width="5.25" style="1" customWidth="1"/>
    <col min="2055" max="2055" width="9.375" style="1" bestFit="1" customWidth="1"/>
    <col min="2056" max="2056" width="8.625" style="1" customWidth="1"/>
    <col min="2057" max="2059" width="8.75" style="1" customWidth="1"/>
    <col min="2060" max="2060" width="8.875" style="1" customWidth="1"/>
    <col min="2061" max="2061" width="9.125" style="1" customWidth="1"/>
    <col min="2062" max="2062" width="8.75" style="1" customWidth="1"/>
    <col min="2063" max="2064" width="8.625" style="1" customWidth="1"/>
    <col min="2065" max="2066" width="8.875" style="1" customWidth="1"/>
    <col min="2067" max="2067" width="8.625" style="1" customWidth="1"/>
    <col min="2068" max="2068" width="10.25" style="1" customWidth="1"/>
    <col min="2069" max="2304" width="9" style="1"/>
    <col min="2305" max="2305" width="22.5" style="1" customWidth="1"/>
    <col min="2306" max="2306" width="3.75" style="1" customWidth="1"/>
    <col min="2307" max="2307" width="3.875" style="1" customWidth="1"/>
    <col min="2308" max="2308" width="4.125" style="1" customWidth="1"/>
    <col min="2309" max="2309" width="8.5" style="1" customWidth="1"/>
    <col min="2310" max="2310" width="5.25" style="1" customWidth="1"/>
    <col min="2311" max="2311" width="9.375" style="1" bestFit="1" customWidth="1"/>
    <col min="2312" max="2312" width="8.625" style="1" customWidth="1"/>
    <col min="2313" max="2315" width="8.75" style="1" customWidth="1"/>
    <col min="2316" max="2316" width="8.875" style="1" customWidth="1"/>
    <col min="2317" max="2317" width="9.125" style="1" customWidth="1"/>
    <col min="2318" max="2318" width="8.75" style="1" customWidth="1"/>
    <col min="2319" max="2320" width="8.625" style="1" customWidth="1"/>
    <col min="2321" max="2322" width="8.875" style="1" customWidth="1"/>
    <col min="2323" max="2323" width="8.625" style="1" customWidth="1"/>
    <col min="2324" max="2324" width="10.25" style="1" customWidth="1"/>
    <col min="2325" max="2560" width="9" style="1"/>
    <col min="2561" max="2561" width="22.5" style="1" customWidth="1"/>
    <col min="2562" max="2562" width="3.75" style="1" customWidth="1"/>
    <col min="2563" max="2563" width="3.875" style="1" customWidth="1"/>
    <col min="2564" max="2564" width="4.125" style="1" customWidth="1"/>
    <col min="2565" max="2565" width="8.5" style="1" customWidth="1"/>
    <col min="2566" max="2566" width="5.25" style="1" customWidth="1"/>
    <col min="2567" max="2567" width="9.375" style="1" bestFit="1" customWidth="1"/>
    <col min="2568" max="2568" width="8.625" style="1" customWidth="1"/>
    <col min="2569" max="2571" width="8.75" style="1" customWidth="1"/>
    <col min="2572" max="2572" width="8.875" style="1" customWidth="1"/>
    <col min="2573" max="2573" width="9.125" style="1" customWidth="1"/>
    <col min="2574" max="2574" width="8.75" style="1" customWidth="1"/>
    <col min="2575" max="2576" width="8.625" style="1" customWidth="1"/>
    <col min="2577" max="2578" width="8.875" style="1" customWidth="1"/>
    <col min="2579" max="2579" width="8.625" style="1" customWidth="1"/>
    <col min="2580" max="2580" width="10.25" style="1" customWidth="1"/>
    <col min="2581" max="2816" width="9" style="1"/>
    <col min="2817" max="2817" width="22.5" style="1" customWidth="1"/>
    <col min="2818" max="2818" width="3.75" style="1" customWidth="1"/>
    <col min="2819" max="2819" width="3.875" style="1" customWidth="1"/>
    <col min="2820" max="2820" width="4.125" style="1" customWidth="1"/>
    <col min="2821" max="2821" width="8.5" style="1" customWidth="1"/>
    <col min="2822" max="2822" width="5.25" style="1" customWidth="1"/>
    <col min="2823" max="2823" width="9.375" style="1" bestFit="1" customWidth="1"/>
    <col min="2824" max="2824" width="8.625" style="1" customWidth="1"/>
    <col min="2825" max="2827" width="8.75" style="1" customWidth="1"/>
    <col min="2828" max="2828" width="8.875" style="1" customWidth="1"/>
    <col min="2829" max="2829" width="9.125" style="1" customWidth="1"/>
    <col min="2830" max="2830" width="8.75" style="1" customWidth="1"/>
    <col min="2831" max="2832" width="8.625" style="1" customWidth="1"/>
    <col min="2833" max="2834" width="8.875" style="1" customWidth="1"/>
    <col min="2835" max="2835" width="8.625" style="1" customWidth="1"/>
    <col min="2836" max="2836" width="10.25" style="1" customWidth="1"/>
    <col min="2837" max="3072" width="9" style="1"/>
    <col min="3073" max="3073" width="22.5" style="1" customWidth="1"/>
    <col min="3074" max="3074" width="3.75" style="1" customWidth="1"/>
    <col min="3075" max="3075" width="3.875" style="1" customWidth="1"/>
    <col min="3076" max="3076" width="4.125" style="1" customWidth="1"/>
    <col min="3077" max="3077" width="8.5" style="1" customWidth="1"/>
    <col min="3078" max="3078" width="5.25" style="1" customWidth="1"/>
    <col min="3079" max="3079" width="9.375" style="1" bestFit="1" customWidth="1"/>
    <col min="3080" max="3080" width="8.625" style="1" customWidth="1"/>
    <col min="3081" max="3083" width="8.75" style="1" customWidth="1"/>
    <col min="3084" max="3084" width="8.875" style="1" customWidth="1"/>
    <col min="3085" max="3085" width="9.125" style="1" customWidth="1"/>
    <col min="3086" max="3086" width="8.75" style="1" customWidth="1"/>
    <col min="3087" max="3088" width="8.625" style="1" customWidth="1"/>
    <col min="3089" max="3090" width="8.875" style="1" customWidth="1"/>
    <col min="3091" max="3091" width="8.625" style="1" customWidth="1"/>
    <col min="3092" max="3092" width="10.25" style="1" customWidth="1"/>
    <col min="3093" max="3328" width="9" style="1"/>
    <col min="3329" max="3329" width="22.5" style="1" customWidth="1"/>
    <col min="3330" max="3330" width="3.75" style="1" customWidth="1"/>
    <col min="3331" max="3331" width="3.875" style="1" customWidth="1"/>
    <col min="3332" max="3332" width="4.125" style="1" customWidth="1"/>
    <col min="3333" max="3333" width="8.5" style="1" customWidth="1"/>
    <col min="3334" max="3334" width="5.25" style="1" customWidth="1"/>
    <col min="3335" max="3335" width="9.375" style="1" bestFit="1" customWidth="1"/>
    <col min="3336" max="3336" width="8.625" style="1" customWidth="1"/>
    <col min="3337" max="3339" width="8.75" style="1" customWidth="1"/>
    <col min="3340" max="3340" width="8.875" style="1" customWidth="1"/>
    <col min="3341" max="3341" width="9.125" style="1" customWidth="1"/>
    <col min="3342" max="3342" width="8.75" style="1" customWidth="1"/>
    <col min="3343" max="3344" width="8.625" style="1" customWidth="1"/>
    <col min="3345" max="3346" width="8.875" style="1" customWidth="1"/>
    <col min="3347" max="3347" width="8.625" style="1" customWidth="1"/>
    <col min="3348" max="3348" width="10.25" style="1" customWidth="1"/>
    <col min="3349" max="3584" width="9" style="1"/>
    <col min="3585" max="3585" width="22.5" style="1" customWidth="1"/>
    <col min="3586" max="3586" width="3.75" style="1" customWidth="1"/>
    <col min="3587" max="3587" width="3.875" style="1" customWidth="1"/>
    <col min="3588" max="3588" width="4.125" style="1" customWidth="1"/>
    <col min="3589" max="3589" width="8.5" style="1" customWidth="1"/>
    <col min="3590" max="3590" width="5.25" style="1" customWidth="1"/>
    <col min="3591" max="3591" width="9.375" style="1" bestFit="1" customWidth="1"/>
    <col min="3592" max="3592" width="8.625" style="1" customWidth="1"/>
    <col min="3593" max="3595" width="8.75" style="1" customWidth="1"/>
    <col min="3596" max="3596" width="8.875" style="1" customWidth="1"/>
    <col min="3597" max="3597" width="9.125" style="1" customWidth="1"/>
    <col min="3598" max="3598" width="8.75" style="1" customWidth="1"/>
    <col min="3599" max="3600" width="8.625" style="1" customWidth="1"/>
    <col min="3601" max="3602" width="8.875" style="1" customWidth="1"/>
    <col min="3603" max="3603" width="8.625" style="1" customWidth="1"/>
    <col min="3604" max="3604" width="10.25" style="1" customWidth="1"/>
    <col min="3605" max="3840" width="9" style="1"/>
    <col min="3841" max="3841" width="22.5" style="1" customWidth="1"/>
    <col min="3842" max="3842" width="3.75" style="1" customWidth="1"/>
    <col min="3843" max="3843" width="3.875" style="1" customWidth="1"/>
    <col min="3844" max="3844" width="4.125" style="1" customWidth="1"/>
    <col min="3845" max="3845" width="8.5" style="1" customWidth="1"/>
    <col min="3846" max="3846" width="5.25" style="1" customWidth="1"/>
    <col min="3847" max="3847" width="9.375" style="1" bestFit="1" customWidth="1"/>
    <col min="3848" max="3848" width="8.625" style="1" customWidth="1"/>
    <col min="3849" max="3851" width="8.75" style="1" customWidth="1"/>
    <col min="3852" max="3852" width="8.875" style="1" customWidth="1"/>
    <col min="3853" max="3853" width="9.125" style="1" customWidth="1"/>
    <col min="3854" max="3854" width="8.75" style="1" customWidth="1"/>
    <col min="3855" max="3856" width="8.625" style="1" customWidth="1"/>
    <col min="3857" max="3858" width="8.875" style="1" customWidth="1"/>
    <col min="3859" max="3859" width="8.625" style="1" customWidth="1"/>
    <col min="3860" max="3860" width="10.25" style="1" customWidth="1"/>
    <col min="3861" max="4096" width="9" style="1"/>
    <col min="4097" max="4097" width="22.5" style="1" customWidth="1"/>
    <col min="4098" max="4098" width="3.75" style="1" customWidth="1"/>
    <col min="4099" max="4099" width="3.875" style="1" customWidth="1"/>
    <col min="4100" max="4100" width="4.125" style="1" customWidth="1"/>
    <col min="4101" max="4101" width="8.5" style="1" customWidth="1"/>
    <col min="4102" max="4102" width="5.25" style="1" customWidth="1"/>
    <col min="4103" max="4103" width="9.375" style="1" bestFit="1" customWidth="1"/>
    <col min="4104" max="4104" width="8.625" style="1" customWidth="1"/>
    <col min="4105" max="4107" width="8.75" style="1" customWidth="1"/>
    <col min="4108" max="4108" width="8.875" style="1" customWidth="1"/>
    <col min="4109" max="4109" width="9.125" style="1" customWidth="1"/>
    <col min="4110" max="4110" width="8.75" style="1" customWidth="1"/>
    <col min="4111" max="4112" width="8.625" style="1" customWidth="1"/>
    <col min="4113" max="4114" width="8.875" style="1" customWidth="1"/>
    <col min="4115" max="4115" width="8.625" style="1" customWidth="1"/>
    <col min="4116" max="4116" width="10.25" style="1" customWidth="1"/>
    <col min="4117" max="4352" width="9" style="1"/>
    <col min="4353" max="4353" width="22.5" style="1" customWidth="1"/>
    <col min="4354" max="4354" width="3.75" style="1" customWidth="1"/>
    <col min="4355" max="4355" width="3.875" style="1" customWidth="1"/>
    <col min="4356" max="4356" width="4.125" style="1" customWidth="1"/>
    <col min="4357" max="4357" width="8.5" style="1" customWidth="1"/>
    <col min="4358" max="4358" width="5.25" style="1" customWidth="1"/>
    <col min="4359" max="4359" width="9.375" style="1" bestFit="1" customWidth="1"/>
    <col min="4360" max="4360" width="8.625" style="1" customWidth="1"/>
    <col min="4361" max="4363" width="8.75" style="1" customWidth="1"/>
    <col min="4364" max="4364" width="8.875" style="1" customWidth="1"/>
    <col min="4365" max="4365" width="9.125" style="1" customWidth="1"/>
    <col min="4366" max="4366" width="8.75" style="1" customWidth="1"/>
    <col min="4367" max="4368" width="8.625" style="1" customWidth="1"/>
    <col min="4369" max="4370" width="8.875" style="1" customWidth="1"/>
    <col min="4371" max="4371" width="8.625" style="1" customWidth="1"/>
    <col min="4372" max="4372" width="10.25" style="1" customWidth="1"/>
    <col min="4373" max="4608" width="9" style="1"/>
    <col min="4609" max="4609" width="22.5" style="1" customWidth="1"/>
    <col min="4610" max="4610" width="3.75" style="1" customWidth="1"/>
    <col min="4611" max="4611" width="3.875" style="1" customWidth="1"/>
    <col min="4612" max="4612" width="4.125" style="1" customWidth="1"/>
    <col min="4613" max="4613" width="8.5" style="1" customWidth="1"/>
    <col min="4614" max="4614" width="5.25" style="1" customWidth="1"/>
    <col min="4615" max="4615" width="9.375" style="1" bestFit="1" customWidth="1"/>
    <col min="4616" max="4616" width="8.625" style="1" customWidth="1"/>
    <col min="4617" max="4619" width="8.75" style="1" customWidth="1"/>
    <col min="4620" max="4620" width="8.875" style="1" customWidth="1"/>
    <col min="4621" max="4621" width="9.125" style="1" customWidth="1"/>
    <col min="4622" max="4622" width="8.75" style="1" customWidth="1"/>
    <col min="4623" max="4624" width="8.625" style="1" customWidth="1"/>
    <col min="4625" max="4626" width="8.875" style="1" customWidth="1"/>
    <col min="4627" max="4627" width="8.625" style="1" customWidth="1"/>
    <col min="4628" max="4628" width="10.25" style="1" customWidth="1"/>
    <col min="4629" max="4864" width="9" style="1"/>
    <col min="4865" max="4865" width="22.5" style="1" customWidth="1"/>
    <col min="4866" max="4866" width="3.75" style="1" customWidth="1"/>
    <col min="4867" max="4867" width="3.875" style="1" customWidth="1"/>
    <col min="4868" max="4868" width="4.125" style="1" customWidth="1"/>
    <col min="4869" max="4869" width="8.5" style="1" customWidth="1"/>
    <col min="4870" max="4870" width="5.25" style="1" customWidth="1"/>
    <col min="4871" max="4871" width="9.375" style="1" bestFit="1" customWidth="1"/>
    <col min="4872" max="4872" width="8.625" style="1" customWidth="1"/>
    <col min="4873" max="4875" width="8.75" style="1" customWidth="1"/>
    <col min="4876" max="4876" width="8.875" style="1" customWidth="1"/>
    <col min="4877" max="4877" width="9.125" style="1" customWidth="1"/>
    <col min="4878" max="4878" width="8.75" style="1" customWidth="1"/>
    <col min="4879" max="4880" width="8.625" style="1" customWidth="1"/>
    <col min="4881" max="4882" width="8.875" style="1" customWidth="1"/>
    <col min="4883" max="4883" width="8.625" style="1" customWidth="1"/>
    <col min="4884" max="4884" width="10.25" style="1" customWidth="1"/>
    <col min="4885" max="5120" width="9" style="1"/>
    <col min="5121" max="5121" width="22.5" style="1" customWidth="1"/>
    <col min="5122" max="5122" width="3.75" style="1" customWidth="1"/>
    <col min="5123" max="5123" width="3.875" style="1" customWidth="1"/>
    <col min="5124" max="5124" width="4.125" style="1" customWidth="1"/>
    <col min="5125" max="5125" width="8.5" style="1" customWidth="1"/>
    <col min="5126" max="5126" width="5.25" style="1" customWidth="1"/>
    <col min="5127" max="5127" width="9.375" style="1" bestFit="1" customWidth="1"/>
    <col min="5128" max="5128" width="8.625" style="1" customWidth="1"/>
    <col min="5129" max="5131" width="8.75" style="1" customWidth="1"/>
    <col min="5132" max="5132" width="8.875" style="1" customWidth="1"/>
    <col min="5133" max="5133" width="9.125" style="1" customWidth="1"/>
    <col min="5134" max="5134" width="8.75" style="1" customWidth="1"/>
    <col min="5135" max="5136" width="8.625" style="1" customWidth="1"/>
    <col min="5137" max="5138" width="8.875" style="1" customWidth="1"/>
    <col min="5139" max="5139" width="8.625" style="1" customWidth="1"/>
    <col min="5140" max="5140" width="10.25" style="1" customWidth="1"/>
    <col min="5141" max="5376" width="9" style="1"/>
    <col min="5377" max="5377" width="22.5" style="1" customWidth="1"/>
    <col min="5378" max="5378" width="3.75" style="1" customWidth="1"/>
    <col min="5379" max="5379" width="3.875" style="1" customWidth="1"/>
    <col min="5380" max="5380" width="4.125" style="1" customWidth="1"/>
    <col min="5381" max="5381" width="8.5" style="1" customWidth="1"/>
    <col min="5382" max="5382" width="5.25" style="1" customWidth="1"/>
    <col min="5383" max="5383" width="9.375" style="1" bestFit="1" customWidth="1"/>
    <col min="5384" max="5384" width="8.625" style="1" customWidth="1"/>
    <col min="5385" max="5387" width="8.75" style="1" customWidth="1"/>
    <col min="5388" max="5388" width="8.875" style="1" customWidth="1"/>
    <col min="5389" max="5389" width="9.125" style="1" customWidth="1"/>
    <col min="5390" max="5390" width="8.75" style="1" customWidth="1"/>
    <col min="5391" max="5392" width="8.625" style="1" customWidth="1"/>
    <col min="5393" max="5394" width="8.875" style="1" customWidth="1"/>
    <col min="5395" max="5395" width="8.625" style="1" customWidth="1"/>
    <col min="5396" max="5396" width="10.25" style="1" customWidth="1"/>
    <col min="5397" max="5632" width="9" style="1"/>
    <col min="5633" max="5633" width="22.5" style="1" customWidth="1"/>
    <col min="5634" max="5634" width="3.75" style="1" customWidth="1"/>
    <col min="5635" max="5635" width="3.875" style="1" customWidth="1"/>
    <col min="5636" max="5636" width="4.125" style="1" customWidth="1"/>
    <col min="5637" max="5637" width="8.5" style="1" customWidth="1"/>
    <col min="5638" max="5638" width="5.25" style="1" customWidth="1"/>
    <col min="5639" max="5639" width="9.375" style="1" bestFit="1" customWidth="1"/>
    <col min="5640" max="5640" width="8.625" style="1" customWidth="1"/>
    <col min="5641" max="5643" width="8.75" style="1" customWidth="1"/>
    <col min="5644" max="5644" width="8.875" style="1" customWidth="1"/>
    <col min="5645" max="5645" width="9.125" style="1" customWidth="1"/>
    <col min="5646" max="5646" width="8.75" style="1" customWidth="1"/>
    <col min="5647" max="5648" width="8.625" style="1" customWidth="1"/>
    <col min="5649" max="5650" width="8.875" style="1" customWidth="1"/>
    <col min="5651" max="5651" width="8.625" style="1" customWidth="1"/>
    <col min="5652" max="5652" width="10.25" style="1" customWidth="1"/>
    <col min="5653" max="5888" width="9" style="1"/>
    <col min="5889" max="5889" width="22.5" style="1" customWidth="1"/>
    <col min="5890" max="5890" width="3.75" style="1" customWidth="1"/>
    <col min="5891" max="5891" width="3.875" style="1" customWidth="1"/>
    <col min="5892" max="5892" width="4.125" style="1" customWidth="1"/>
    <col min="5893" max="5893" width="8.5" style="1" customWidth="1"/>
    <col min="5894" max="5894" width="5.25" style="1" customWidth="1"/>
    <col min="5895" max="5895" width="9.375" style="1" bestFit="1" customWidth="1"/>
    <col min="5896" max="5896" width="8.625" style="1" customWidth="1"/>
    <col min="5897" max="5899" width="8.75" style="1" customWidth="1"/>
    <col min="5900" max="5900" width="8.875" style="1" customWidth="1"/>
    <col min="5901" max="5901" width="9.125" style="1" customWidth="1"/>
    <col min="5902" max="5902" width="8.75" style="1" customWidth="1"/>
    <col min="5903" max="5904" width="8.625" style="1" customWidth="1"/>
    <col min="5905" max="5906" width="8.875" style="1" customWidth="1"/>
    <col min="5907" max="5907" width="8.625" style="1" customWidth="1"/>
    <col min="5908" max="5908" width="10.25" style="1" customWidth="1"/>
    <col min="5909" max="6144" width="9" style="1"/>
    <col min="6145" max="6145" width="22.5" style="1" customWidth="1"/>
    <col min="6146" max="6146" width="3.75" style="1" customWidth="1"/>
    <col min="6147" max="6147" width="3.875" style="1" customWidth="1"/>
    <col min="6148" max="6148" width="4.125" style="1" customWidth="1"/>
    <col min="6149" max="6149" width="8.5" style="1" customWidth="1"/>
    <col min="6150" max="6150" width="5.25" style="1" customWidth="1"/>
    <col min="6151" max="6151" width="9.375" style="1" bestFit="1" customWidth="1"/>
    <col min="6152" max="6152" width="8.625" style="1" customWidth="1"/>
    <col min="6153" max="6155" width="8.75" style="1" customWidth="1"/>
    <col min="6156" max="6156" width="8.875" style="1" customWidth="1"/>
    <col min="6157" max="6157" width="9.125" style="1" customWidth="1"/>
    <col min="6158" max="6158" width="8.75" style="1" customWidth="1"/>
    <col min="6159" max="6160" width="8.625" style="1" customWidth="1"/>
    <col min="6161" max="6162" width="8.875" style="1" customWidth="1"/>
    <col min="6163" max="6163" width="8.625" style="1" customWidth="1"/>
    <col min="6164" max="6164" width="10.25" style="1" customWidth="1"/>
    <col min="6165" max="6400" width="9" style="1"/>
    <col min="6401" max="6401" width="22.5" style="1" customWidth="1"/>
    <col min="6402" max="6402" width="3.75" style="1" customWidth="1"/>
    <col min="6403" max="6403" width="3.875" style="1" customWidth="1"/>
    <col min="6404" max="6404" width="4.125" style="1" customWidth="1"/>
    <col min="6405" max="6405" width="8.5" style="1" customWidth="1"/>
    <col min="6406" max="6406" width="5.25" style="1" customWidth="1"/>
    <col min="6407" max="6407" width="9.375" style="1" bestFit="1" customWidth="1"/>
    <col min="6408" max="6408" width="8.625" style="1" customWidth="1"/>
    <col min="6409" max="6411" width="8.75" style="1" customWidth="1"/>
    <col min="6412" max="6412" width="8.875" style="1" customWidth="1"/>
    <col min="6413" max="6413" width="9.125" style="1" customWidth="1"/>
    <col min="6414" max="6414" width="8.75" style="1" customWidth="1"/>
    <col min="6415" max="6416" width="8.625" style="1" customWidth="1"/>
    <col min="6417" max="6418" width="8.875" style="1" customWidth="1"/>
    <col min="6419" max="6419" width="8.625" style="1" customWidth="1"/>
    <col min="6420" max="6420" width="10.25" style="1" customWidth="1"/>
    <col min="6421" max="6656" width="9" style="1"/>
    <col min="6657" max="6657" width="22.5" style="1" customWidth="1"/>
    <col min="6658" max="6658" width="3.75" style="1" customWidth="1"/>
    <col min="6659" max="6659" width="3.875" style="1" customWidth="1"/>
    <col min="6660" max="6660" width="4.125" style="1" customWidth="1"/>
    <col min="6661" max="6661" width="8.5" style="1" customWidth="1"/>
    <col min="6662" max="6662" width="5.25" style="1" customWidth="1"/>
    <col min="6663" max="6663" width="9.375" style="1" bestFit="1" customWidth="1"/>
    <col min="6664" max="6664" width="8.625" style="1" customWidth="1"/>
    <col min="6665" max="6667" width="8.75" style="1" customWidth="1"/>
    <col min="6668" max="6668" width="8.875" style="1" customWidth="1"/>
    <col min="6669" max="6669" width="9.125" style="1" customWidth="1"/>
    <col min="6670" max="6670" width="8.75" style="1" customWidth="1"/>
    <col min="6671" max="6672" width="8.625" style="1" customWidth="1"/>
    <col min="6673" max="6674" width="8.875" style="1" customWidth="1"/>
    <col min="6675" max="6675" width="8.625" style="1" customWidth="1"/>
    <col min="6676" max="6676" width="10.25" style="1" customWidth="1"/>
    <col min="6677" max="6912" width="9" style="1"/>
    <col min="6913" max="6913" width="22.5" style="1" customWidth="1"/>
    <col min="6914" max="6914" width="3.75" style="1" customWidth="1"/>
    <col min="6915" max="6915" width="3.875" style="1" customWidth="1"/>
    <col min="6916" max="6916" width="4.125" style="1" customWidth="1"/>
    <col min="6917" max="6917" width="8.5" style="1" customWidth="1"/>
    <col min="6918" max="6918" width="5.25" style="1" customWidth="1"/>
    <col min="6919" max="6919" width="9.375" style="1" bestFit="1" customWidth="1"/>
    <col min="6920" max="6920" width="8.625" style="1" customWidth="1"/>
    <col min="6921" max="6923" width="8.75" style="1" customWidth="1"/>
    <col min="6924" max="6924" width="8.875" style="1" customWidth="1"/>
    <col min="6925" max="6925" width="9.125" style="1" customWidth="1"/>
    <col min="6926" max="6926" width="8.75" style="1" customWidth="1"/>
    <col min="6927" max="6928" width="8.625" style="1" customWidth="1"/>
    <col min="6929" max="6930" width="8.875" style="1" customWidth="1"/>
    <col min="6931" max="6931" width="8.625" style="1" customWidth="1"/>
    <col min="6932" max="6932" width="10.25" style="1" customWidth="1"/>
    <col min="6933" max="7168" width="9" style="1"/>
    <col min="7169" max="7169" width="22.5" style="1" customWidth="1"/>
    <col min="7170" max="7170" width="3.75" style="1" customWidth="1"/>
    <col min="7171" max="7171" width="3.875" style="1" customWidth="1"/>
    <col min="7172" max="7172" width="4.125" style="1" customWidth="1"/>
    <col min="7173" max="7173" width="8.5" style="1" customWidth="1"/>
    <col min="7174" max="7174" width="5.25" style="1" customWidth="1"/>
    <col min="7175" max="7175" width="9.375" style="1" bestFit="1" customWidth="1"/>
    <col min="7176" max="7176" width="8.625" style="1" customWidth="1"/>
    <col min="7177" max="7179" width="8.75" style="1" customWidth="1"/>
    <col min="7180" max="7180" width="8.875" style="1" customWidth="1"/>
    <col min="7181" max="7181" width="9.125" style="1" customWidth="1"/>
    <col min="7182" max="7182" width="8.75" style="1" customWidth="1"/>
    <col min="7183" max="7184" width="8.625" style="1" customWidth="1"/>
    <col min="7185" max="7186" width="8.875" style="1" customWidth="1"/>
    <col min="7187" max="7187" width="8.625" style="1" customWidth="1"/>
    <col min="7188" max="7188" width="10.25" style="1" customWidth="1"/>
    <col min="7189" max="7424" width="9" style="1"/>
    <col min="7425" max="7425" width="22.5" style="1" customWidth="1"/>
    <col min="7426" max="7426" width="3.75" style="1" customWidth="1"/>
    <col min="7427" max="7427" width="3.875" style="1" customWidth="1"/>
    <col min="7428" max="7428" width="4.125" style="1" customWidth="1"/>
    <col min="7429" max="7429" width="8.5" style="1" customWidth="1"/>
    <col min="7430" max="7430" width="5.25" style="1" customWidth="1"/>
    <col min="7431" max="7431" width="9.375" style="1" bestFit="1" customWidth="1"/>
    <col min="7432" max="7432" width="8.625" style="1" customWidth="1"/>
    <col min="7433" max="7435" width="8.75" style="1" customWidth="1"/>
    <col min="7436" max="7436" width="8.875" style="1" customWidth="1"/>
    <col min="7437" max="7437" width="9.125" style="1" customWidth="1"/>
    <col min="7438" max="7438" width="8.75" style="1" customWidth="1"/>
    <col min="7439" max="7440" width="8.625" style="1" customWidth="1"/>
    <col min="7441" max="7442" width="8.875" style="1" customWidth="1"/>
    <col min="7443" max="7443" width="8.625" style="1" customWidth="1"/>
    <col min="7444" max="7444" width="10.25" style="1" customWidth="1"/>
    <col min="7445" max="7680" width="9" style="1"/>
    <col min="7681" max="7681" width="22.5" style="1" customWidth="1"/>
    <col min="7682" max="7682" width="3.75" style="1" customWidth="1"/>
    <col min="7683" max="7683" width="3.875" style="1" customWidth="1"/>
    <col min="7684" max="7684" width="4.125" style="1" customWidth="1"/>
    <col min="7685" max="7685" width="8.5" style="1" customWidth="1"/>
    <col min="7686" max="7686" width="5.25" style="1" customWidth="1"/>
    <col min="7687" max="7687" width="9.375" style="1" bestFit="1" customWidth="1"/>
    <col min="7688" max="7688" width="8.625" style="1" customWidth="1"/>
    <col min="7689" max="7691" width="8.75" style="1" customWidth="1"/>
    <col min="7692" max="7692" width="8.875" style="1" customWidth="1"/>
    <col min="7693" max="7693" width="9.125" style="1" customWidth="1"/>
    <col min="7694" max="7694" width="8.75" style="1" customWidth="1"/>
    <col min="7695" max="7696" width="8.625" style="1" customWidth="1"/>
    <col min="7697" max="7698" width="8.875" style="1" customWidth="1"/>
    <col min="7699" max="7699" width="8.625" style="1" customWidth="1"/>
    <col min="7700" max="7700" width="10.25" style="1" customWidth="1"/>
    <col min="7701" max="7936" width="9" style="1"/>
    <col min="7937" max="7937" width="22.5" style="1" customWidth="1"/>
    <col min="7938" max="7938" width="3.75" style="1" customWidth="1"/>
    <col min="7939" max="7939" width="3.875" style="1" customWidth="1"/>
    <col min="7940" max="7940" width="4.125" style="1" customWidth="1"/>
    <col min="7941" max="7941" width="8.5" style="1" customWidth="1"/>
    <col min="7942" max="7942" width="5.25" style="1" customWidth="1"/>
    <col min="7943" max="7943" width="9.375" style="1" bestFit="1" customWidth="1"/>
    <col min="7944" max="7944" width="8.625" style="1" customWidth="1"/>
    <col min="7945" max="7947" width="8.75" style="1" customWidth="1"/>
    <col min="7948" max="7948" width="8.875" style="1" customWidth="1"/>
    <col min="7949" max="7949" width="9.125" style="1" customWidth="1"/>
    <col min="7950" max="7950" width="8.75" style="1" customWidth="1"/>
    <col min="7951" max="7952" width="8.625" style="1" customWidth="1"/>
    <col min="7953" max="7954" width="8.875" style="1" customWidth="1"/>
    <col min="7955" max="7955" width="8.625" style="1" customWidth="1"/>
    <col min="7956" max="7956" width="10.25" style="1" customWidth="1"/>
    <col min="7957" max="8192" width="9" style="1"/>
    <col min="8193" max="8193" width="22.5" style="1" customWidth="1"/>
    <col min="8194" max="8194" width="3.75" style="1" customWidth="1"/>
    <col min="8195" max="8195" width="3.875" style="1" customWidth="1"/>
    <col min="8196" max="8196" width="4.125" style="1" customWidth="1"/>
    <col min="8197" max="8197" width="8.5" style="1" customWidth="1"/>
    <col min="8198" max="8198" width="5.25" style="1" customWidth="1"/>
    <col min="8199" max="8199" width="9.375" style="1" bestFit="1" customWidth="1"/>
    <col min="8200" max="8200" width="8.625" style="1" customWidth="1"/>
    <col min="8201" max="8203" width="8.75" style="1" customWidth="1"/>
    <col min="8204" max="8204" width="8.875" style="1" customWidth="1"/>
    <col min="8205" max="8205" width="9.125" style="1" customWidth="1"/>
    <col min="8206" max="8206" width="8.75" style="1" customWidth="1"/>
    <col min="8207" max="8208" width="8.625" style="1" customWidth="1"/>
    <col min="8209" max="8210" width="8.875" style="1" customWidth="1"/>
    <col min="8211" max="8211" width="8.625" style="1" customWidth="1"/>
    <col min="8212" max="8212" width="10.25" style="1" customWidth="1"/>
    <col min="8213" max="8448" width="9" style="1"/>
    <col min="8449" max="8449" width="22.5" style="1" customWidth="1"/>
    <col min="8450" max="8450" width="3.75" style="1" customWidth="1"/>
    <col min="8451" max="8451" width="3.875" style="1" customWidth="1"/>
    <col min="8452" max="8452" width="4.125" style="1" customWidth="1"/>
    <col min="8453" max="8453" width="8.5" style="1" customWidth="1"/>
    <col min="8454" max="8454" width="5.25" style="1" customWidth="1"/>
    <col min="8455" max="8455" width="9.375" style="1" bestFit="1" customWidth="1"/>
    <col min="8456" max="8456" width="8.625" style="1" customWidth="1"/>
    <col min="8457" max="8459" width="8.75" style="1" customWidth="1"/>
    <col min="8460" max="8460" width="8.875" style="1" customWidth="1"/>
    <col min="8461" max="8461" width="9.125" style="1" customWidth="1"/>
    <col min="8462" max="8462" width="8.75" style="1" customWidth="1"/>
    <col min="8463" max="8464" width="8.625" style="1" customWidth="1"/>
    <col min="8465" max="8466" width="8.875" style="1" customWidth="1"/>
    <col min="8467" max="8467" width="8.625" style="1" customWidth="1"/>
    <col min="8468" max="8468" width="10.25" style="1" customWidth="1"/>
    <col min="8469" max="8704" width="9" style="1"/>
    <col min="8705" max="8705" width="22.5" style="1" customWidth="1"/>
    <col min="8706" max="8706" width="3.75" style="1" customWidth="1"/>
    <col min="8707" max="8707" width="3.875" style="1" customWidth="1"/>
    <col min="8708" max="8708" width="4.125" style="1" customWidth="1"/>
    <col min="8709" max="8709" width="8.5" style="1" customWidth="1"/>
    <col min="8710" max="8710" width="5.25" style="1" customWidth="1"/>
    <col min="8711" max="8711" width="9.375" style="1" bestFit="1" customWidth="1"/>
    <col min="8712" max="8712" width="8.625" style="1" customWidth="1"/>
    <col min="8713" max="8715" width="8.75" style="1" customWidth="1"/>
    <col min="8716" max="8716" width="8.875" style="1" customWidth="1"/>
    <col min="8717" max="8717" width="9.125" style="1" customWidth="1"/>
    <col min="8718" max="8718" width="8.75" style="1" customWidth="1"/>
    <col min="8719" max="8720" width="8.625" style="1" customWidth="1"/>
    <col min="8721" max="8722" width="8.875" style="1" customWidth="1"/>
    <col min="8723" max="8723" width="8.625" style="1" customWidth="1"/>
    <col min="8724" max="8724" width="10.25" style="1" customWidth="1"/>
    <col min="8725" max="8960" width="9" style="1"/>
    <col min="8961" max="8961" width="22.5" style="1" customWidth="1"/>
    <col min="8962" max="8962" width="3.75" style="1" customWidth="1"/>
    <col min="8963" max="8963" width="3.875" style="1" customWidth="1"/>
    <col min="8964" max="8964" width="4.125" style="1" customWidth="1"/>
    <col min="8965" max="8965" width="8.5" style="1" customWidth="1"/>
    <col min="8966" max="8966" width="5.25" style="1" customWidth="1"/>
    <col min="8967" max="8967" width="9.375" style="1" bestFit="1" customWidth="1"/>
    <col min="8968" max="8968" width="8.625" style="1" customWidth="1"/>
    <col min="8969" max="8971" width="8.75" style="1" customWidth="1"/>
    <col min="8972" max="8972" width="8.875" style="1" customWidth="1"/>
    <col min="8973" max="8973" width="9.125" style="1" customWidth="1"/>
    <col min="8974" max="8974" width="8.75" style="1" customWidth="1"/>
    <col min="8975" max="8976" width="8.625" style="1" customWidth="1"/>
    <col min="8977" max="8978" width="8.875" style="1" customWidth="1"/>
    <col min="8979" max="8979" width="8.625" style="1" customWidth="1"/>
    <col min="8980" max="8980" width="10.25" style="1" customWidth="1"/>
    <col min="8981" max="9216" width="9" style="1"/>
    <col min="9217" max="9217" width="22.5" style="1" customWidth="1"/>
    <col min="9218" max="9218" width="3.75" style="1" customWidth="1"/>
    <col min="9219" max="9219" width="3.875" style="1" customWidth="1"/>
    <col min="9220" max="9220" width="4.125" style="1" customWidth="1"/>
    <col min="9221" max="9221" width="8.5" style="1" customWidth="1"/>
    <col min="9222" max="9222" width="5.25" style="1" customWidth="1"/>
    <col min="9223" max="9223" width="9.375" style="1" bestFit="1" customWidth="1"/>
    <col min="9224" max="9224" width="8.625" style="1" customWidth="1"/>
    <col min="9225" max="9227" width="8.75" style="1" customWidth="1"/>
    <col min="9228" max="9228" width="8.875" style="1" customWidth="1"/>
    <col min="9229" max="9229" width="9.125" style="1" customWidth="1"/>
    <col min="9230" max="9230" width="8.75" style="1" customWidth="1"/>
    <col min="9231" max="9232" width="8.625" style="1" customWidth="1"/>
    <col min="9233" max="9234" width="8.875" style="1" customWidth="1"/>
    <col min="9235" max="9235" width="8.625" style="1" customWidth="1"/>
    <col min="9236" max="9236" width="10.25" style="1" customWidth="1"/>
    <col min="9237" max="9472" width="9" style="1"/>
    <col min="9473" max="9473" width="22.5" style="1" customWidth="1"/>
    <col min="9474" max="9474" width="3.75" style="1" customWidth="1"/>
    <col min="9475" max="9475" width="3.875" style="1" customWidth="1"/>
    <col min="9476" max="9476" width="4.125" style="1" customWidth="1"/>
    <col min="9477" max="9477" width="8.5" style="1" customWidth="1"/>
    <col min="9478" max="9478" width="5.25" style="1" customWidth="1"/>
    <col min="9479" max="9479" width="9.375" style="1" bestFit="1" customWidth="1"/>
    <col min="9480" max="9480" width="8.625" style="1" customWidth="1"/>
    <col min="9481" max="9483" width="8.75" style="1" customWidth="1"/>
    <col min="9484" max="9484" width="8.875" style="1" customWidth="1"/>
    <col min="9485" max="9485" width="9.125" style="1" customWidth="1"/>
    <col min="9486" max="9486" width="8.75" style="1" customWidth="1"/>
    <col min="9487" max="9488" width="8.625" style="1" customWidth="1"/>
    <col min="9489" max="9490" width="8.875" style="1" customWidth="1"/>
    <col min="9491" max="9491" width="8.625" style="1" customWidth="1"/>
    <col min="9492" max="9492" width="10.25" style="1" customWidth="1"/>
    <col min="9493" max="9728" width="9" style="1"/>
    <col min="9729" max="9729" width="22.5" style="1" customWidth="1"/>
    <col min="9730" max="9730" width="3.75" style="1" customWidth="1"/>
    <col min="9731" max="9731" width="3.875" style="1" customWidth="1"/>
    <col min="9732" max="9732" width="4.125" style="1" customWidth="1"/>
    <col min="9733" max="9733" width="8.5" style="1" customWidth="1"/>
    <col min="9734" max="9734" width="5.25" style="1" customWidth="1"/>
    <col min="9735" max="9735" width="9.375" style="1" bestFit="1" customWidth="1"/>
    <col min="9736" max="9736" width="8.625" style="1" customWidth="1"/>
    <col min="9737" max="9739" width="8.75" style="1" customWidth="1"/>
    <col min="9740" max="9740" width="8.875" style="1" customWidth="1"/>
    <col min="9741" max="9741" width="9.125" style="1" customWidth="1"/>
    <col min="9742" max="9742" width="8.75" style="1" customWidth="1"/>
    <col min="9743" max="9744" width="8.625" style="1" customWidth="1"/>
    <col min="9745" max="9746" width="8.875" style="1" customWidth="1"/>
    <col min="9747" max="9747" width="8.625" style="1" customWidth="1"/>
    <col min="9748" max="9748" width="10.25" style="1" customWidth="1"/>
    <col min="9749" max="9984" width="9" style="1"/>
    <col min="9985" max="9985" width="22.5" style="1" customWidth="1"/>
    <col min="9986" max="9986" width="3.75" style="1" customWidth="1"/>
    <col min="9987" max="9987" width="3.875" style="1" customWidth="1"/>
    <col min="9988" max="9988" width="4.125" style="1" customWidth="1"/>
    <col min="9989" max="9989" width="8.5" style="1" customWidth="1"/>
    <col min="9990" max="9990" width="5.25" style="1" customWidth="1"/>
    <col min="9991" max="9991" width="9.375" style="1" bestFit="1" customWidth="1"/>
    <col min="9992" max="9992" width="8.625" style="1" customWidth="1"/>
    <col min="9993" max="9995" width="8.75" style="1" customWidth="1"/>
    <col min="9996" max="9996" width="8.875" style="1" customWidth="1"/>
    <col min="9997" max="9997" width="9.125" style="1" customWidth="1"/>
    <col min="9998" max="9998" width="8.75" style="1" customWidth="1"/>
    <col min="9999" max="10000" width="8.625" style="1" customWidth="1"/>
    <col min="10001" max="10002" width="8.875" style="1" customWidth="1"/>
    <col min="10003" max="10003" width="8.625" style="1" customWidth="1"/>
    <col min="10004" max="10004" width="10.25" style="1" customWidth="1"/>
    <col min="10005" max="10240" width="9" style="1"/>
    <col min="10241" max="10241" width="22.5" style="1" customWidth="1"/>
    <col min="10242" max="10242" width="3.75" style="1" customWidth="1"/>
    <col min="10243" max="10243" width="3.875" style="1" customWidth="1"/>
    <col min="10244" max="10244" width="4.125" style="1" customWidth="1"/>
    <col min="10245" max="10245" width="8.5" style="1" customWidth="1"/>
    <col min="10246" max="10246" width="5.25" style="1" customWidth="1"/>
    <col min="10247" max="10247" width="9.375" style="1" bestFit="1" customWidth="1"/>
    <col min="10248" max="10248" width="8.625" style="1" customWidth="1"/>
    <col min="10249" max="10251" width="8.75" style="1" customWidth="1"/>
    <col min="10252" max="10252" width="8.875" style="1" customWidth="1"/>
    <col min="10253" max="10253" width="9.125" style="1" customWidth="1"/>
    <col min="10254" max="10254" width="8.75" style="1" customWidth="1"/>
    <col min="10255" max="10256" width="8.625" style="1" customWidth="1"/>
    <col min="10257" max="10258" width="8.875" style="1" customWidth="1"/>
    <col min="10259" max="10259" width="8.625" style="1" customWidth="1"/>
    <col min="10260" max="10260" width="10.25" style="1" customWidth="1"/>
    <col min="10261" max="10496" width="9" style="1"/>
    <col min="10497" max="10497" width="22.5" style="1" customWidth="1"/>
    <col min="10498" max="10498" width="3.75" style="1" customWidth="1"/>
    <col min="10499" max="10499" width="3.875" style="1" customWidth="1"/>
    <col min="10500" max="10500" width="4.125" style="1" customWidth="1"/>
    <col min="10501" max="10501" width="8.5" style="1" customWidth="1"/>
    <col min="10502" max="10502" width="5.25" style="1" customWidth="1"/>
    <col min="10503" max="10503" width="9.375" style="1" bestFit="1" customWidth="1"/>
    <col min="10504" max="10504" width="8.625" style="1" customWidth="1"/>
    <col min="10505" max="10507" width="8.75" style="1" customWidth="1"/>
    <col min="10508" max="10508" width="8.875" style="1" customWidth="1"/>
    <col min="10509" max="10509" width="9.125" style="1" customWidth="1"/>
    <col min="10510" max="10510" width="8.75" style="1" customWidth="1"/>
    <col min="10511" max="10512" width="8.625" style="1" customWidth="1"/>
    <col min="10513" max="10514" width="8.875" style="1" customWidth="1"/>
    <col min="10515" max="10515" width="8.625" style="1" customWidth="1"/>
    <col min="10516" max="10516" width="10.25" style="1" customWidth="1"/>
    <col min="10517" max="10752" width="9" style="1"/>
    <col min="10753" max="10753" width="22.5" style="1" customWidth="1"/>
    <col min="10754" max="10754" width="3.75" style="1" customWidth="1"/>
    <col min="10755" max="10755" width="3.875" style="1" customWidth="1"/>
    <col min="10756" max="10756" width="4.125" style="1" customWidth="1"/>
    <col min="10757" max="10757" width="8.5" style="1" customWidth="1"/>
    <col min="10758" max="10758" width="5.25" style="1" customWidth="1"/>
    <col min="10759" max="10759" width="9.375" style="1" bestFit="1" customWidth="1"/>
    <col min="10760" max="10760" width="8.625" style="1" customWidth="1"/>
    <col min="10761" max="10763" width="8.75" style="1" customWidth="1"/>
    <col min="10764" max="10764" width="8.875" style="1" customWidth="1"/>
    <col min="10765" max="10765" width="9.125" style="1" customWidth="1"/>
    <col min="10766" max="10766" width="8.75" style="1" customWidth="1"/>
    <col min="10767" max="10768" width="8.625" style="1" customWidth="1"/>
    <col min="10769" max="10770" width="8.875" style="1" customWidth="1"/>
    <col min="10771" max="10771" width="8.625" style="1" customWidth="1"/>
    <col min="10772" max="10772" width="10.25" style="1" customWidth="1"/>
    <col min="10773" max="11008" width="9" style="1"/>
    <col min="11009" max="11009" width="22.5" style="1" customWidth="1"/>
    <col min="11010" max="11010" width="3.75" style="1" customWidth="1"/>
    <col min="11011" max="11011" width="3.875" style="1" customWidth="1"/>
    <col min="11012" max="11012" width="4.125" style="1" customWidth="1"/>
    <col min="11013" max="11013" width="8.5" style="1" customWidth="1"/>
    <col min="11014" max="11014" width="5.25" style="1" customWidth="1"/>
    <col min="11015" max="11015" width="9.375" style="1" bestFit="1" customWidth="1"/>
    <col min="11016" max="11016" width="8.625" style="1" customWidth="1"/>
    <col min="11017" max="11019" width="8.75" style="1" customWidth="1"/>
    <col min="11020" max="11020" width="8.875" style="1" customWidth="1"/>
    <col min="11021" max="11021" width="9.125" style="1" customWidth="1"/>
    <col min="11022" max="11022" width="8.75" style="1" customWidth="1"/>
    <col min="11023" max="11024" width="8.625" style="1" customWidth="1"/>
    <col min="11025" max="11026" width="8.875" style="1" customWidth="1"/>
    <col min="11027" max="11027" width="8.625" style="1" customWidth="1"/>
    <col min="11028" max="11028" width="10.25" style="1" customWidth="1"/>
    <col min="11029" max="11264" width="9" style="1"/>
    <col min="11265" max="11265" width="22.5" style="1" customWidth="1"/>
    <col min="11266" max="11266" width="3.75" style="1" customWidth="1"/>
    <col min="11267" max="11267" width="3.875" style="1" customWidth="1"/>
    <col min="11268" max="11268" width="4.125" style="1" customWidth="1"/>
    <col min="11269" max="11269" width="8.5" style="1" customWidth="1"/>
    <col min="11270" max="11270" width="5.25" style="1" customWidth="1"/>
    <col min="11271" max="11271" width="9.375" style="1" bestFit="1" customWidth="1"/>
    <col min="11272" max="11272" width="8.625" style="1" customWidth="1"/>
    <col min="11273" max="11275" width="8.75" style="1" customWidth="1"/>
    <col min="11276" max="11276" width="8.875" style="1" customWidth="1"/>
    <col min="11277" max="11277" width="9.125" style="1" customWidth="1"/>
    <col min="11278" max="11278" width="8.75" style="1" customWidth="1"/>
    <col min="11279" max="11280" width="8.625" style="1" customWidth="1"/>
    <col min="11281" max="11282" width="8.875" style="1" customWidth="1"/>
    <col min="11283" max="11283" width="8.625" style="1" customWidth="1"/>
    <col min="11284" max="11284" width="10.25" style="1" customWidth="1"/>
    <col min="11285" max="11520" width="9" style="1"/>
    <col min="11521" max="11521" width="22.5" style="1" customWidth="1"/>
    <col min="11522" max="11522" width="3.75" style="1" customWidth="1"/>
    <col min="11523" max="11523" width="3.875" style="1" customWidth="1"/>
    <col min="11524" max="11524" width="4.125" style="1" customWidth="1"/>
    <col min="11525" max="11525" width="8.5" style="1" customWidth="1"/>
    <col min="11526" max="11526" width="5.25" style="1" customWidth="1"/>
    <col min="11527" max="11527" width="9.375" style="1" bestFit="1" customWidth="1"/>
    <col min="11528" max="11528" width="8.625" style="1" customWidth="1"/>
    <col min="11529" max="11531" width="8.75" style="1" customWidth="1"/>
    <col min="11532" max="11532" width="8.875" style="1" customWidth="1"/>
    <col min="11533" max="11533" width="9.125" style="1" customWidth="1"/>
    <col min="11534" max="11534" width="8.75" style="1" customWidth="1"/>
    <col min="11535" max="11536" width="8.625" style="1" customWidth="1"/>
    <col min="11537" max="11538" width="8.875" style="1" customWidth="1"/>
    <col min="11539" max="11539" width="8.625" style="1" customWidth="1"/>
    <col min="11540" max="11540" width="10.25" style="1" customWidth="1"/>
    <col min="11541" max="11776" width="9" style="1"/>
    <col min="11777" max="11777" width="22.5" style="1" customWidth="1"/>
    <col min="11778" max="11778" width="3.75" style="1" customWidth="1"/>
    <col min="11779" max="11779" width="3.875" style="1" customWidth="1"/>
    <col min="11780" max="11780" width="4.125" style="1" customWidth="1"/>
    <col min="11781" max="11781" width="8.5" style="1" customWidth="1"/>
    <col min="11782" max="11782" width="5.25" style="1" customWidth="1"/>
    <col min="11783" max="11783" width="9.375" style="1" bestFit="1" customWidth="1"/>
    <col min="11784" max="11784" width="8.625" style="1" customWidth="1"/>
    <col min="11785" max="11787" width="8.75" style="1" customWidth="1"/>
    <col min="11788" max="11788" width="8.875" style="1" customWidth="1"/>
    <col min="11789" max="11789" width="9.125" style="1" customWidth="1"/>
    <col min="11790" max="11790" width="8.75" style="1" customWidth="1"/>
    <col min="11791" max="11792" width="8.625" style="1" customWidth="1"/>
    <col min="11793" max="11794" width="8.875" style="1" customWidth="1"/>
    <col min="11795" max="11795" width="8.625" style="1" customWidth="1"/>
    <col min="11796" max="11796" width="10.25" style="1" customWidth="1"/>
    <col min="11797" max="12032" width="9" style="1"/>
    <col min="12033" max="12033" width="22.5" style="1" customWidth="1"/>
    <col min="12034" max="12034" width="3.75" style="1" customWidth="1"/>
    <col min="12035" max="12035" width="3.875" style="1" customWidth="1"/>
    <col min="12036" max="12036" width="4.125" style="1" customWidth="1"/>
    <col min="12037" max="12037" width="8.5" style="1" customWidth="1"/>
    <col min="12038" max="12038" width="5.25" style="1" customWidth="1"/>
    <col min="12039" max="12039" width="9.375" style="1" bestFit="1" customWidth="1"/>
    <col min="12040" max="12040" width="8.625" style="1" customWidth="1"/>
    <col min="12041" max="12043" width="8.75" style="1" customWidth="1"/>
    <col min="12044" max="12044" width="8.875" style="1" customWidth="1"/>
    <col min="12045" max="12045" width="9.125" style="1" customWidth="1"/>
    <col min="12046" max="12046" width="8.75" style="1" customWidth="1"/>
    <col min="12047" max="12048" width="8.625" style="1" customWidth="1"/>
    <col min="12049" max="12050" width="8.875" style="1" customWidth="1"/>
    <col min="12051" max="12051" width="8.625" style="1" customWidth="1"/>
    <col min="12052" max="12052" width="10.25" style="1" customWidth="1"/>
    <col min="12053" max="12288" width="9" style="1"/>
    <col min="12289" max="12289" width="22.5" style="1" customWidth="1"/>
    <col min="12290" max="12290" width="3.75" style="1" customWidth="1"/>
    <col min="12291" max="12291" width="3.875" style="1" customWidth="1"/>
    <col min="12292" max="12292" width="4.125" style="1" customWidth="1"/>
    <col min="12293" max="12293" width="8.5" style="1" customWidth="1"/>
    <col min="12294" max="12294" width="5.25" style="1" customWidth="1"/>
    <col min="12295" max="12295" width="9.375" style="1" bestFit="1" customWidth="1"/>
    <col min="12296" max="12296" width="8.625" style="1" customWidth="1"/>
    <col min="12297" max="12299" width="8.75" style="1" customWidth="1"/>
    <col min="12300" max="12300" width="8.875" style="1" customWidth="1"/>
    <col min="12301" max="12301" width="9.125" style="1" customWidth="1"/>
    <col min="12302" max="12302" width="8.75" style="1" customWidth="1"/>
    <col min="12303" max="12304" width="8.625" style="1" customWidth="1"/>
    <col min="12305" max="12306" width="8.875" style="1" customWidth="1"/>
    <col min="12307" max="12307" width="8.625" style="1" customWidth="1"/>
    <col min="12308" max="12308" width="10.25" style="1" customWidth="1"/>
    <col min="12309" max="12544" width="9" style="1"/>
    <col min="12545" max="12545" width="22.5" style="1" customWidth="1"/>
    <col min="12546" max="12546" width="3.75" style="1" customWidth="1"/>
    <col min="12547" max="12547" width="3.875" style="1" customWidth="1"/>
    <col min="12548" max="12548" width="4.125" style="1" customWidth="1"/>
    <col min="12549" max="12549" width="8.5" style="1" customWidth="1"/>
    <col min="12550" max="12550" width="5.25" style="1" customWidth="1"/>
    <col min="12551" max="12551" width="9.375" style="1" bestFit="1" customWidth="1"/>
    <col min="12552" max="12552" width="8.625" style="1" customWidth="1"/>
    <col min="12553" max="12555" width="8.75" style="1" customWidth="1"/>
    <col min="12556" max="12556" width="8.875" style="1" customWidth="1"/>
    <col min="12557" max="12557" width="9.125" style="1" customWidth="1"/>
    <col min="12558" max="12558" width="8.75" style="1" customWidth="1"/>
    <col min="12559" max="12560" width="8.625" style="1" customWidth="1"/>
    <col min="12561" max="12562" width="8.875" style="1" customWidth="1"/>
    <col min="12563" max="12563" width="8.625" style="1" customWidth="1"/>
    <col min="12564" max="12564" width="10.25" style="1" customWidth="1"/>
    <col min="12565" max="12800" width="9" style="1"/>
    <col min="12801" max="12801" width="22.5" style="1" customWidth="1"/>
    <col min="12802" max="12802" width="3.75" style="1" customWidth="1"/>
    <col min="12803" max="12803" width="3.875" style="1" customWidth="1"/>
    <col min="12804" max="12804" width="4.125" style="1" customWidth="1"/>
    <col min="12805" max="12805" width="8.5" style="1" customWidth="1"/>
    <col min="12806" max="12806" width="5.25" style="1" customWidth="1"/>
    <col min="12807" max="12807" width="9.375" style="1" bestFit="1" customWidth="1"/>
    <col min="12808" max="12808" width="8.625" style="1" customWidth="1"/>
    <col min="12809" max="12811" width="8.75" style="1" customWidth="1"/>
    <col min="12812" max="12812" width="8.875" style="1" customWidth="1"/>
    <col min="12813" max="12813" width="9.125" style="1" customWidth="1"/>
    <col min="12814" max="12814" width="8.75" style="1" customWidth="1"/>
    <col min="12815" max="12816" width="8.625" style="1" customWidth="1"/>
    <col min="12817" max="12818" width="8.875" style="1" customWidth="1"/>
    <col min="12819" max="12819" width="8.625" style="1" customWidth="1"/>
    <col min="12820" max="12820" width="10.25" style="1" customWidth="1"/>
    <col min="12821" max="13056" width="9" style="1"/>
    <col min="13057" max="13057" width="22.5" style="1" customWidth="1"/>
    <col min="13058" max="13058" width="3.75" style="1" customWidth="1"/>
    <col min="13059" max="13059" width="3.875" style="1" customWidth="1"/>
    <col min="13060" max="13060" width="4.125" style="1" customWidth="1"/>
    <col min="13061" max="13061" width="8.5" style="1" customWidth="1"/>
    <col min="13062" max="13062" width="5.25" style="1" customWidth="1"/>
    <col min="13063" max="13063" width="9.375" style="1" bestFit="1" customWidth="1"/>
    <col min="13064" max="13064" width="8.625" style="1" customWidth="1"/>
    <col min="13065" max="13067" width="8.75" style="1" customWidth="1"/>
    <col min="13068" max="13068" width="8.875" style="1" customWidth="1"/>
    <col min="13069" max="13069" width="9.125" style="1" customWidth="1"/>
    <col min="13070" max="13070" width="8.75" style="1" customWidth="1"/>
    <col min="13071" max="13072" width="8.625" style="1" customWidth="1"/>
    <col min="13073" max="13074" width="8.875" style="1" customWidth="1"/>
    <col min="13075" max="13075" width="8.625" style="1" customWidth="1"/>
    <col min="13076" max="13076" width="10.25" style="1" customWidth="1"/>
    <col min="13077" max="13312" width="9" style="1"/>
    <col min="13313" max="13313" width="22.5" style="1" customWidth="1"/>
    <col min="13314" max="13314" width="3.75" style="1" customWidth="1"/>
    <col min="13315" max="13315" width="3.875" style="1" customWidth="1"/>
    <col min="13316" max="13316" width="4.125" style="1" customWidth="1"/>
    <col min="13317" max="13317" width="8.5" style="1" customWidth="1"/>
    <col min="13318" max="13318" width="5.25" style="1" customWidth="1"/>
    <col min="13319" max="13319" width="9.375" style="1" bestFit="1" customWidth="1"/>
    <col min="13320" max="13320" width="8.625" style="1" customWidth="1"/>
    <col min="13321" max="13323" width="8.75" style="1" customWidth="1"/>
    <col min="13324" max="13324" width="8.875" style="1" customWidth="1"/>
    <col min="13325" max="13325" width="9.125" style="1" customWidth="1"/>
    <col min="13326" max="13326" width="8.75" style="1" customWidth="1"/>
    <col min="13327" max="13328" width="8.625" style="1" customWidth="1"/>
    <col min="13329" max="13330" width="8.875" style="1" customWidth="1"/>
    <col min="13331" max="13331" width="8.625" style="1" customWidth="1"/>
    <col min="13332" max="13332" width="10.25" style="1" customWidth="1"/>
    <col min="13333" max="13568" width="9" style="1"/>
    <col min="13569" max="13569" width="22.5" style="1" customWidth="1"/>
    <col min="13570" max="13570" width="3.75" style="1" customWidth="1"/>
    <col min="13571" max="13571" width="3.875" style="1" customWidth="1"/>
    <col min="13572" max="13572" width="4.125" style="1" customWidth="1"/>
    <col min="13573" max="13573" width="8.5" style="1" customWidth="1"/>
    <col min="13574" max="13574" width="5.25" style="1" customWidth="1"/>
    <col min="13575" max="13575" width="9.375" style="1" bestFit="1" customWidth="1"/>
    <col min="13576" max="13576" width="8.625" style="1" customWidth="1"/>
    <col min="13577" max="13579" width="8.75" style="1" customWidth="1"/>
    <col min="13580" max="13580" width="8.875" style="1" customWidth="1"/>
    <col min="13581" max="13581" width="9.125" style="1" customWidth="1"/>
    <col min="13582" max="13582" width="8.75" style="1" customWidth="1"/>
    <col min="13583" max="13584" width="8.625" style="1" customWidth="1"/>
    <col min="13585" max="13586" width="8.875" style="1" customWidth="1"/>
    <col min="13587" max="13587" width="8.625" style="1" customWidth="1"/>
    <col min="13588" max="13588" width="10.25" style="1" customWidth="1"/>
    <col min="13589" max="13824" width="9" style="1"/>
    <col min="13825" max="13825" width="22.5" style="1" customWidth="1"/>
    <col min="13826" max="13826" width="3.75" style="1" customWidth="1"/>
    <col min="13827" max="13827" width="3.875" style="1" customWidth="1"/>
    <col min="13828" max="13828" width="4.125" style="1" customWidth="1"/>
    <col min="13829" max="13829" width="8.5" style="1" customWidth="1"/>
    <col min="13830" max="13830" width="5.25" style="1" customWidth="1"/>
    <col min="13831" max="13831" width="9.375" style="1" bestFit="1" customWidth="1"/>
    <col min="13832" max="13832" width="8.625" style="1" customWidth="1"/>
    <col min="13833" max="13835" width="8.75" style="1" customWidth="1"/>
    <col min="13836" max="13836" width="8.875" style="1" customWidth="1"/>
    <col min="13837" max="13837" width="9.125" style="1" customWidth="1"/>
    <col min="13838" max="13838" width="8.75" style="1" customWidth="1"/>
    <col min="13839" max="13840" width="8.625" style="1" customWidth="1"/>
    <col min="13841" max="13842" width="8.875" style="1" customWidth="1"/>
    <col min="13843" max="13843" width="8.625" style="1" customWidth="1"/>
    <col min="13844" max="13844" width="10.25" style="1" customWidth="1"/>
    <col min="13845" max="14080" width="9" style="1"/>
    <col min="14081" max="14081" width="22.5" style="1" customWidth="1"/>
    <col min="14082" max="14082" width="3.75" style="1" customWidth="1"/>
    <col min="14083" max="14083" width="3.875" style="1" customWidth="1"/>
    <col min="14084" max="14084" width="4.125" style="1" customWidth="1"/>
    <col min="14085" max="14085" width="8.5" style="1" customWidth="1"/>
    <col min="14086" max="14086" width="5.25" style="1" customWidth="1"/>
    <col min="14087" max="14087" width="9.375" style="1" bestFit="1" customWidth="1"/>
    <col min="14088" max="14088" width="8.625" style="1" customWidth="1"/>
    <col min="14089" max="14091" width="8.75" style="1" customWidth="1"/>
    <col min="14092" max="14092" width="8.875" style="1" customWidth="1"/>
    <col min="14093" max="14093" width="9.125" style="1" customWidth="1"/>
    <col min="14094" max="14094" width="8.75" style="1" customWidth="1"/>
    <col min="14095" max="14096" width="8.625" style="1" customWidth="1"/>
    <col min="14097" max="14098" width="8.875" style="1" customWidth="1"/>
    <col min="14099" max="14099" width="8.625" style="1" customWidth="1"/>
    <col min="14100" max="14100" width="10.25" style="1" customWidth="1"/>
    <col min="14101" max="14336" width="9" style="1"/>
    <col min="14337" max="14337" width="22.5" style="1" customWidth="1"/>
    <col min="14338" max="14338" width="3.75" style="1" customWidth="1"/>
    <col min="14339" max="14339" width="3.875" style="1" customWidth="1"/>
    <col min="14340" max="14340" width="4.125" style="1" customWidth="1"/>
    <col min="14341" max="14341" width="8.5" style="1" customWidth="1"/>
    <col min="14342" max="14342" width="5.25" style="1" customWidth="1"/>
    <col min="14343" max="14343" width="9.375" style="1" bestFit="1" customWidth="1"/>
    <col min="14344" max="14344" width="8.625" style="1" customWidth="1"/>
    <col min="14345" max="14347" width="8.75" style="1" customWidth="1"/>
    <col min="14348" max="14348" width="8.875" style="1" customWidth="1"/>
    <col min="14349" max="14349" width="9.125" style="1" customWidth="1"/>
    <col min="14350" max="14350" width="8.75" style="1" customWidth="1"/>
    <col min="14351" max="14352" width="8.625" style="1" customWidth="1"/>
    <col min="14353" max="14354" width="8.875" style="1" customWidth="1"/>
    <col min="14355" max="14355" width="8.625" style="1" customWidth="1"/>
    <col min="14356" max="14356" width="10.25" style="1" customWidth="1"/>
    <col min="14357" max="14592" width="9" style="1"/>
    <col min="14593" max="14593" width="22.5" style="1" customWidth="1"/>
    <col min="14594" max="14594" width="3.75" style="1" customWidth="1"/>
    <col min="14595" max="14595" width="3.875" style="1" customWidth="1"/>
    <col min="14596" max="14596" width="4.125" style="1" customWidth="1"/>
    <col min="14597" max="14597" width="8.5" style="1" customWidth="1"/>
    <col min="14598" max="14598" width="5.25" style="1" customWidth="1"/>
    <col min="14599" max="14599" width="9.375" style="1" bestFit="1" customWidth="1"/>
    <col min="14600" max="14600" width="8.625" style="1" customWidth="1"/>
    <col min="14601" max="14603" width="8.75" style="1" customWidth="1"/>
    <col min="14604" max="14604" width="8.875" style="1" customWidth="1"/>
    <col min="14605" max="14605" width="9.125" style="1" customWidth="1"/>
    <col min="14606" max="14606" width="8.75" style="1" customWidth="1"/>
    <col min="14607" max="14608" width="8.625" style="1" customWidth="1"/>
    <col min="14609" max="14610" width="8.875" style="1" customWidth="1"/>
    <col min="14611" max="14611" width="8.625" style="1" customWidth="1"/>
    <col min="14612" max="14612" width="10.25" style="1" customWidth="1"/>
    <col min="14613" max="14848" width="9" style="1"/>
    <col min="14849" max="14849" width="22.5" style="1" customWidth="1"/>
    <col min="14850" max="14850" width="3.75" style="1" customWidth="1"/>
    <col min="14851" max="14851" width="3.875" style="1" customWidth="1"/>
    <col min="14852" max="14852" width="4.125" style="1" customWidth="1"/>
    <col min="14853" max="14853" width="8.5" style="1" customWidth="1"/>
    <col min="14854" max="14854" width="5.25" style="1" customWidth="1"/>
    <col min="14855" max="14855" width="9.375" style="1" bestFit="1" customWidth="1"/>
    <col min="14856" max="14856" width="8.625" style="1" customWidth="1"/>
    <col min="14857" max="14859" width="8.75" style="1" customWidth="1"/>
    <col min="14860" max="14860" width="8.875" style="1" customWidth="1"/>
    <col min="14861" max="14861" width="9.125" style="1" customWidth="1"/>
    <col min="14862" max="14862" width="8.75" style="1" customWidth="1"/>
    <col min="14863" max="14864" width="8.625" style="1" customWidth="1"/>
    <col min="14865" max="14866" width="8.875" style="1" customWidth="1"/>
    <col min="14867" max="14867" width="8.625" style="1" customWidth="1"/>
    <col min="14868" max="14868" width="10.25" style="1" customWidth="1"/>
    <col min="14869" max="15104" width="9" style="1"/>
    <col min="15105" max="15105" width="22.5" style="1" customWidth="1"/>
    <col min="15106" max="15106" width="3.75" style="1" customWidth="1"/>
    <col min="15107" max="15107" width="3.875" style="1" customWidth="1"/>
    <col min="15108" max="15108" width="4.125" style="1" customWidth="1"/>
    <col min="15109" max="15109" width="8.5" style="1" customWidth="1"/>
    <col min="15110" max="15110" width="5.25" style="1" customWidth="1"/>
    <col min="15111" max="15111" width="9.375" style="1" bestFit="1" customWidth="1"/>
    <col min="15112" max="15112" width="8.625" style="1" customWidth="1"/>
    <col min="15113" max="15115" width="8.75" style="1" customWidth="1"/>
    <col min="15116" max="15116" width="8.875" style="1" customWidth="1"/>
    <col min="15117" max="15117" width="9.125" style="1" customWidth="1"/>
    <col min="15118" max="15118" width="8.75" style="1" customWidth="1"/>
    <col min="15119" max="15120" width="8.625" style="1" customWidth="1"/>
    <col min="15121" max="15122" width="8.875" style="1" customWidth="1"/>
    <col min="15123" max="15123" width="8.625" style="1" customWidth="1"/>
    <col min="15124" max="15124" width="10.25" style="1" customWidth="1"/>
    <col min="15125" max="15360" width="9" style="1"/>
    <col min="15361" max="15361" width="22.5" style="1" customWidth="1"/>
    <col min="15362" max="15362" width="3.75" style="1" customWidth="1"/>
    <col min="15363" max="15363" width="3.875" style="1" customWidth="1"/>
    <col min="15364" max="15364" width="4.125" style="1" customWidth="1"/>
    <col min="15365" max="15365" width="8.5" style="1" customWidth="1"/>
    <col min="15366" max="15366" width="5.25" style="1" customWidth="1"/>
    <col min="15367" max="15367" width="9.375" style="1" bestFit="1" customWidth="1"/>
    <col min="15368" max="15368" width="8.625" style="1" customWidth="1"/>
    <col min="15369" max="15371" width="8.75" style="1" customWidth="1"/>
    <col min="15372" max="15372" width="8.875" style="1" customWidth="1"/>
    <col min="15373" max="15373" width="9.125" style="1" customWidth="1"/>
    <col min="15374" max="15374" width="8.75" style="1" customWidth="1"/>
    <col min="15375" max="15376" width="8.625" style="1" customWidth="1"/>
    <col min="15377" max="15378" width="8.875" style="1" customWidth="1"/>
    <col min="15379" max="15379" width="8.625" style="1" customWidth="1"/>
    <col min="15380" max="15380" width="10.25" style="1" customWidth="1"/>
    <col min="15381" max="15616" width="9" style="1"/>
    <col min="15617" max="15617" width="22.5" style="1" customWidth="1"/>
    <col min="15618" max="15618" width="3.75" style="1" customWidth="1"/>
    <col min="15619" max="15619" width="3.875" style="1" customWidth="1"/>
    <col min="15620" max="15620" width="4.125" style="1" customWidth="1"/>
    <col min="15621" max="15621" width="8.5" style="1" customWidth="1"/>
    <col min="15622" max="15622" width="5.25" style="1" customWidth="1"/>
    <col min="15623" max="15623" width="9.375" style="1" bestFit="1" customWidth="1"/>
    <col min="15624" max="15624" width="8.625" style="1" customWidth="1"/>
    <col min="15625" max="15627" width="8.75" style="1" customWidth="1"/>
    <col min="15628" max="15628" width="8.875" style="1" customWidth="1"/>
    <col min="15629" max="15629" width="9.125" style="1" customWidth="1"/>
    <col min="15630" max="15630" width="8.75" style="1" customWidth="1"/>
    <col min="15631" max="15632" width="8.625" style="1" customWidth="1"/>
    <col min="15633" max="15634" width="8.875" style="1" customWidth="1"/>
    <col min="15635" max="15635" width="8.625" style="1" customWidth="1"/>
    <col min="15636" max="15636" width="10.25" style="1" customWidth="1"/>
    <col min="15637" max="15872" width="9" style="1"/>
    <col min="15873" max="15873" width="22.5" style="1" customWidth="1"/>
    <col min="15874" max="15874" width="3.75" style="1" customWidth="1"/>
    <col min="15875" max="15875" width="3.875" style="1" customWidth="1"/>
    <col min="15876" max="15876" width="4.125" style="1" customWidth="1"/>
    <col min="15877" max="15877" width="8.5" style="1" customWidth="1"/>
    <col min="15878" max="15878" width="5.25" style="1" customWidth="1"/>
    <col min="15879" max="15879" width="9.375" style="1" bestFit="1" customWidth="1"/>
    <col min="15880" max="15880" width="8.625" style="1" customWidth="1"/>
    <col min="15881" max="15883" width="8.75" style="1" customWidth="1"/>
    <col min="15884" max="15884" width="8.875" style="1" customWidth="1"/>
    <col min="15885" max="15885" width="9.125" style="1" customWidth="1"/>
    <col min="15886" max="15886" width="8.75" style="1" customWidth="1"/>
    <col min="15887" max="15888" width="8.625" style="1" customWidth="1"/>
    <col min="15889" max="15890" width="8.875" style="1" customWidth="1"/>
    <col min="15891" max="15891" width="8.625" style="1" customWidth="1"/>
    <col min="15892" max="15892" width="10.25" style="1" customWidth="1"/>
    <col min="15893" max="16128" width="9" style="1"/>
    <col min="16129" max="16129" width="22.5" style="1" customWidth="1"/>
    <col min="16130" max="16130" width="3.75" style="1" customWidth="1"/>
    <col min="16131" max="16131" width="3.875" style="1" customWidth="1"/>
    <col min="16132" max="16132" width="4.125" style="1" customWidth="1"/>
    <col min="16133" max="16133" width="8.5" style="1" customWidth="1"/>
    <col min="16134" max="16134" width="5.25" style="1" customWidth="1"/>
    <col min="16135" max="16135" width="9.375" style="1" bestFit="1" customWidth="1"/>
    <col min="16136" max="16136" width="8.625" style="1" customWidth="1"/>
    <col min="16137" max="16139" width="8.75" style="1" customWidth="1"/>
    <col min="16140" max="16140" width="8.875" style="1" customWidth="1"/>
    <col min="16141" max="16141" width="9.125" style="1" customWidth="1"/>
    <col min="16142" max="16142" width="8.75" style="1" customWidth="1"/>
    <col min="16143" max="16144" width="8.625" style="1" customWidth="1"/>
    <col min="16145" max="16146" width="8.875" style="1" customWidth="1"/>
    <col min="16147" max="16147" width="8.625" style="1" customWidth="1"/>
    <col min="16148" max="16148" width="10.25" style="1" customWidth="1"/>
    <col min="16149" max="16384" width="9" style="1"/>
  </cols>
  <sheetData>
    <row r="1" spans="1:20" ht="21.6" customHeight="1" x14ac:dyDescent="0.5">
      <c r="A1" s="326" t="s">
        <v>156</v>
      </c>
      <c r="B1" s="326"/>
      <c r="C1" s="326"/>
      <c r="D1" s="326"/>
      <c r="E1" s="326"/>
      <c r="F1" s="326"/>
      <c r="G1" s="326"/>
      <c r="H1" s="326"/>
      <c r="I1" s="326"/>
      <c r="J1" s="326"/>
      <c r="K1" s="326"/>
      <c r="L1" s="326"/>
      <c r="M1" s="326"/>
      <c r="N1" s="326"/>
      <c r="O1" s="326"/>
      <c r="P1" s="326"/>
      <c r="Q1" s="326"/>
      <c r="R1" s="326"/>
      <c r="T1" s="2"/>
    </row>
    <row r="2" spans="1:20" ht="21.6" customHeight="1" x14ac:dyDescent="0.55000000000000004">
      <c r="A2" s="3"/>
      <c r="B2" s="3"/>
      <c r="C2" s="3"/>
      <c r="D2" s="326" t="s">
        <v>0</v>
      </c>
      <c r="E2" s="326"/>
      <c r="F2" s="326"/>
      <c r="G2" s="326"/>
      <c r="H2" s="326"/>
      <c r="I2" s="326"/>
      <c r="J2" s="326"/>
      <c r="K2" s="326"/>
      <c r="L2" s="326"/>
      <c r="M2" s="3"/>
      <c r="N2" s="3"/>
      <c r="O2" s="3"/>
      <c r="P2" s="3"/>
      <c r="Q2" s="3"/>
      <c r="S2" s="308"/>
      <c r="T2" s="308"/>
    </row>
    <row r="3" spans="1:20" ht="21.6" customHeight="1" x14ac:dyDescent="0.5">
      <c r="A3" s="4" t="s">
        <v>1</v>
      </c>
      <c r="B3" s="4"/>
      <c r="D3" s="4"/>
    </row>
    <row r="4" spans="1:20" ht="21.6" customHeight="1" x14ac:dyDescent="0.5">
      <c r="A4" s="4" t="s">
        <v>2</v>
      </c>
      <c r="B4" s="4"/>
      <c r="C4" s="4"/>
    </row>
    <row r="5" spans="1:20" ht="21.6" customHeight="1" x14ac:dyDescent="0.5">
      <c r="A5" s="4" t="s">
        <v>3</v>
      </c>
      <c r="B5" s="4"/>
      <c r="C5" s="4"/>
    </row>
    <row r="6" spans="1:20" ht="83.25" customHeight="1" x14ac:dyDescent="0.5">
      <c r="A6" s="309" t="s">
        <v>4</v>
      </c>
      <c r="B6" s="311" t="s">
        <v>5</v>
      </c>
      <c r="C6" s="312"/>
      <c r="D6" s="313"/>
      <c r="E6" s="5" t="s">
        <v>6</v>
      </c>
      <c r="F6" s="314" t="s">
        <v>7</v>
      </c>
      <c r="G6" s="5" t="s">
        <v>8</v>
      </c>
      <c r="H6" s="316" t="s">
        <v>9</v>
      </c>
      <c r="I6" s="317"/>
      <c r="J6" s="317"/>
      <c r="K6" s="317"/>
      <c r="L6" s="317"/>
      <c r="M6" s="317"/>
      <c r="N6" s="317"/>
      <c r="O6" s="317"/>
      <c r="P6" s="317"/>
      <c r="Q6" s="317"/>
      <c r="R6" s="317"/>
      <c r="S6" s="318"/>
      <c r="T6" s="309" t="s">
        <v>10</v>
      </c>
    </row>
    <row r="7" spans="1:20" ht="81" customHeight="1" x14ac:dyDescent="0.5">
      <c r="A7" s="310"/>
      <c r="B7" s="6" t="s">
        <v>11</v>
      </c>
      <c r="C7" s="6" t="s">
        <v>12</v>
      </c>
      <c r="D7" s="7" t="s">
        <v>13</v>
      </c>
      <c r="E7" s="8"/>
      <c r="F7" s="315"/>
      <c r="G7" s="8"/>
      <c r="H7" s="9" t="s">
        <v>14</v>
      </c>
      <c r="I7" s="8" t="s">
        <v>15</v>
      </c>
      <c r="J7" s="8" t="s">
        <v>16</v>
      </c>
      <c r="K7" s="8" t="s">
        <v>17</v>
      </c>
      <c r="L7" s="8" t="s">
        <v>18</v>
      </c>
      <c r="M7" s="8" t="s">
        <v>19</v>
      </c>
      <c r="N7" s="8" t="s">
        <v>20</v>
      </c>
      <c r="O7" s="8" t="s">
        <v>21</v>
      </c>
      <c r="P7" s="8" t="s">
        <v>22</v>
      </c>
      <c r="Q7" s="8" t="s">
        <v>23</v>
      </c>
      <c r="R7" s="8" t="s">
        <v>24</v>
      </c>
      <c r="S7" s="8" t="s">
        <v>25</v>
      </c>
      <c r="T7" s="310"/>
    </row>
    <row r="8" spans="1:20" ht="21.6" customHeight="1" x14ac:dyDescent="0.5">
      <c r="A8" s="10" t="s">
        <v>26</v>
      </c>
      <c r="B8" s="11">
        <v>4</v>
      </c>
      <c r="C8" s="12">
        <v>4</v>
      </c>
      <c r="D8" s="13" t="s">
        <v>27</v>
      </c>
      <c r="E8" s="14"/>
      <c r="F8" s="15" t="s">
        <v>28</v>
      </c>
      <c r="G8" s="16">
        <f>G11+G13</f>
        <v>7703400</v>
      </c>
      <c r="H8" s="16">
        <f>H9+H15+H16</f>
        <v>580462</v>
      </c>
      <c r="I8" s="16">
        <f>I9+I15+I16</f>
        <v>580462</v>
      </c>
      <c r="J8" s="16">
        <f>J9+J15+J16</f>
        <v>580462</v>
      </c>
      <c r="K8" s="16">
        <f>K9+K15+K16</f>
        <v>572462</v>
      </c>
      <c r="L8" s="16">
        <f>L9+L15+L16</f>
        <v>566462</v>
      </c>
      <c r="M8" s="16">
        <f>M9+M15+M16</f>
        <v>566462</v>
      </c>
      <c r="N8" s="16">
        <f>N9+N15+N16</f>
        <v>566462</v>
      </c>
      <c r="O8" s="16">
        <f>O9+O15+O16</f>
        <v>566462</v>
      </c>
      <c r="P8" s="16">
        <f>P9+P15+P16</f>
        <v>566462</v>
      </c>
      <c r="Q8" s="16">
        <f>Q9+Q15+Q16</f>
        <v>566462</v>
      </c>
      <c r="R8" s="16">
        <f>R9+R15+R16</f>
        <v>566462</v>
      </c>
      <c r="S8" s="16">
        <f>S9+S15+S16</f>
        <v>566542</v>
      </c>
      <c r="T8" s="17" t="s">
        <v>29</v>
      </c>
    </row>
    <row r="9" spans="1:20" ht="21.6" customHeight="1" x14ac:dyDescent="0.5">
      <c r="A9" s="18" t="s">
        <v>30</v>
      </c>
      <c r="B9" s="11"/>
      <c r="C9" s="210"/>
      <c r="D9" s="319"/>
      <c r="E9" s="322" t="s">
        <v>31</v>
      </c>
      <c r="F9" s="21" t="s">
        <v>32</v>
      </c>
      <c r="G9" s="22">
        <f>G11+G13</f>
        <v>7703400</v>
      </c>
      <c r="H9" s="23">
        <v>527800</v>
      </c>
      <c r="I9" s="22">
        <v>527800</v>
      </c>
      <c r="J9" s="24">
        <v>527800</v>
      </c>
      <c r="K9" s="22">
        <v>527800</v>
      </c>
      <c r="L9" s="24">
        <v>527800</v>
      </c>
      <c r="M9" s="22">
        <v>527800</v>
      </c>
      <c r="N9" s="24">
        <v>527800</v>
      </c>
      <c r="O9" s="22">
        <v>527800</v>
      </c>
      <c r="P9" s="24">
        <v>527800</v>
      </c>
      <c r="Q9" s="22">
        <v>527800</v>
      </c>
      <c r="R9" s="25">
        <v>527800</v>
      </c>
      <c r="S9" s="23">
        <v>527900</v>
      </c>
      <c r="T9" s="26"/>
    </row>
    <row r="10" spans="1:20" ht="21.6" customHeight="1" x14ac:dyDescent="0.5">
      <c r="A10" s="18" t="s">
        <v>33</v>
      </c>
      <c r="B10" s="19"/>
      <c r="C10" s="211"/>
      <c r="D10" s="320"/>
      <c r="E10" s="323"/>
      <c r="F10" s="27" t="s">
        <v>34</v>
      </c>
      <c r="G10" s="28" t="s">
        <v>35</v>
      </c>
      <c r="H10" s="29">
        <v>16</v>
      </c>
      <c r="I10" s="30">
        <v>16</v>
      </c>
      <c r="J10" s="29">
        <v>16</v>
      </c>
      <c r="K10" s="30">
        <v>16</v>
      </c>
      <c r="L10" s="29">
        <v>16</v>
      </c>
      <c r="M10" s="30">
        <v>16</v>
      </c>
      <c r="N10" s="29">
        <v>16</v>
      </c>
      <c r="O10" s="30">
        <v>16</v>
      </c>
      <c r="P10" s="29">
        <v>16</v>
      </c>
      <c r="Q10" s="30">
        <v>16</v>
      </c>
      <c r="R10" s="29">
        <v>16</v>
      </c>
      <c r="S10" s="30">
        <v>16</v>
      </c>
      <c r="T10" s="26"/>
    </row>
    <row r="11" spans="1:20" ht="21.6" customHeight="1" x14ac:dyDescent="0.5">
      <c r="A11" s="18"/>
      <c r="B11" s="222"/>
      <c r="C11" s="212"/>
      <c r="D11" s="321"/>
      <c r="E11" s="324"/>
      <c r="F11" s="15" t="s">
        <v>28</v>
      </c>
      <c r="G11" s="31">
        <f>H11+I11+J11+K11+L11+M11+N11+O11+P11+Q11+R11+S11</f>
        <v>6333700</v>
      </c>
      <c r="H11" s="32">
        <v>527800</v>
      </c>
      <c r="I11" s="33">
        <v>527800</v>
      </c>
      <c r="J11" s="32">
        <v>527800</v>
      </c>
      <c r="K11" s="33">
        <v>527800</v>
      </c>
      <c r="L11" s="32">
        <v>527800</v>
      </c>
      <c r="M11" s="33">
        <v>527800</v>
      </c>
      <c r="N11" s="32">
        <v>527800</v>
      </c>
      <c r="O11" s="33">
        <v>527800</v>
      </c>
      <c r="P11" s="32">
        <v>527800</v>
      </c>
      <c r="Q11" s="33">
        <v>527800</v>
      </c>
      <c r="R11" s="32">
        <v>527800</v>
      </c>
      <c r="S11" s="34">
        <v>527900</v>
      </c>
      <c r="T11" s="26"/>
    </row>
    <row r="12" spans="1:20" ht="21.6" customHeight="1" x14ac:dyDescent="0.5">
      <c r="A12" s="18" t="s">
        <v>36</v>
      </c>
      <c r="B12" s="19"/>
      <c r="C12" s="211"/>
      <c r="D12" s="320"/>
      <c r="E12" s="323" t="s">
        <v>31</v>
      </c>
      <c r="F12" s="46" t="s">
        <v>34</v>
      </c>
      <c r="G12" s="36" t="s">
        <v>42</v>
      </c>
      <c r="H12" s="30">
        <v>3</v>
      </c>
      <c r="I12" s="30">
        <v>3</v>
      </c>
      <c r="J12" s="30">
        <v>3</v>
      </c>
      <c r="K12" s="30">
        <v>3</v>
      </c>
      <c r="L12" s="30">
        <v>3</v>
      </c>
      <c r="M12" s="30">
        <v>3</v>
      </c>
      <c r="N12" s="30">
        <v>3</v>
      </c>
      <c r="O12" s="30">
        <v>3</v>
      </c>
      <c r="P12" s="30">
        <v>3</v>
      </c>
      <c r="Q12" s="30">
        <v>3</v>
      </c>
      <c r="R12" s="30">
        <v>3</v>
      </c>
      <c r="S12" s="30">
        <v>3</v>
      </c>
      <c r="T12" s="26"/>
    </row>
    <row r="13" spans="1:20" ht="21.6" customHeight="1" x14ac:dyDescent="0.5">
      <c r="A13" s="18"/>
      <c r="B13" s="19"/>
      <c r="C13" s="211"/>
      <c r="D13" s="325"/>
      <c r="E13" s="323"/>
      <c r="F13" s="27" t="s">
        <v>28</v>
      </c>
      <c r="G13" s="37">
        <f>H13+I13+J13+K13+L13+M13+N13+O13+P13+Q13+R13+S13</f>
        <v>1369700</v>
      </c>
      <c r="H13" s="38">
        <v>114140</v>
      </c>
      <c r="I13" s="38">
        <v>114140</v>
      </c>
      <c r="J13" s="38">
        <v>114140</v>
      </c>
      <c r="K13" s="38">
        <v>114140</v>
      </c>
      <c r="L13" s="38">
        <v>114140</v>
      </c>
      <c r="M13" s="38">
        <v>114140</v>
      </c>
      <c r="N13" s="38">
        <v>114140</v>
      </c>
      <c r="O13" s="38">
        <v>114140</v>
      </c>
      <c r="P13" s="38">
        <v>114140</v>
      </c>
      <c r="Q13" s="38">
        <v>114140</v>
      </c>
      <c r="R13" s="38">
        <v>114140</v>
      </c>
      <c r="S13" s="38">
        <v>114160</v>
      </c>
      <c r="T13" s="39"/>
    </row>
    <row r="14" spans="1:20" ht="21.6" customHeight="1" x14ac:dyDescent="0.5">
      <c r="A14" s="328" t="s">
        <v>37</v>
      </c>
      <c r="B14" s="11"/>
      <c r="C14" s="210"/>
      <c r="D14" s="319"/>
      <c r="E14" s="322" t="s">
        <v>31</v>
      </c>
      <c r="F14" s="35" t="s">
        <v>34</v>
      </c>
      <c r="G14" s="40" t="s">
        <v>38</v>
      </c>
      <c r="H14" s="41">
        <v>2</v>
      </c>
      <c r="I14" s="41">
        <v>2</v>
      </c>
      <c r="J14" s="41">
        <v>2</v>
      </c>
      <c r="K14" s="41">
        <v>2</v>
      </c>
      <c r="L14" s="41">
        <v>2</v>
      </c>
      <c r="M14" s="41">
        <v>2</v>
      </c>
      <c r="N14" s="41">
        <v>2</v>
      </c>
      <c r="O14" s="41">
        <v>2</v>
      </c>
      <c r="P14" s="41">
        <v>2</v>
      </c>
      <c r="Q14" s="41">
        <v>2</v>
      </c>
      <c r="R14" s="41">
        <v>2</v>
      </c>
      <c r="S14" s="41">
        <v>2</v>
      </c>
      <c r="T14" s="26"/>
    </row>
    <row r="15" spans="1:20" ht="21.6" customHeight="1" x14ac:dyDescent="0.5">
      <c r="A15" s="328"/>
      <c r="B15" s="19"/>
      <c r="C15" s="211"/>
      <c r="D15" s="325"/>
      <c r="E15" s="323"/>
      <c r="F15" s="27" t="s">
        <v>28</v>
      </c>
      <c r="G15" s="42">
        <f>H15+I15+J15+K15+L15+M15+N15+O15+P15+Q15+R15+S15</f>
        <v>439900</v>
      </c>
      <c r="H15" s="38">
        <v>36660</v>
      </c>
      <c r="I15" s="38">
        <v>36660</v>
      </c>
      <c r="J15" s="38">
        <v>36660</v>
      </c>
      <c r="K15" s="38">
        <v>36660</v>
      </c>
      <c r="L15" s="38">
        <v>36660</v>
      </c>
      <c r="M15" s="38">
        <v>36660</v>
      </c>
      <c r="N15" s="38">
        <v>36660</v>
      </c>
      <c r="O15" s="38">
        <v>36660</v>
      </c>
      <c r="P15" s="38">
        <v>36660</v>
      </c>
      <c r="Q15" s="38">
        <v>36660</v>
      </c>
      <c r="R15" s="38">
        <v>36660</v>
      </c>
      <c r="S15" s="38">
        <v>36640</v>
      </c>
      <c r="T15" s="39"/>
    </row>
    <row r="16" spans="1:20" ht="21.6" customHeight="1" x14ac:dyDescent="0.5">
      <c r="A16" s="223" t="s">
        <v>39</v>
      </c>
      <c r="B16" s="221"/>
      <c r="C16" s="221"/>
      <c r="D16" s="221"/>
      <c r="E16" s="223"/>
      <c r="F16" s="43" t="s">
        <v>28</v>
      </c>
      <c r="G16" s="44">
        <f>G18+G20+G22</f>
        <v>90000</v>
      </c>
      <c r="H16" s="45">
        <f>H18+H20+H21</f>
        <v>16002</v>
      </c>
      <c r="I16" s="45">
        <f>I18+I20+I21</f>
        <v>16002</v>
      </c>
      <c r="J16" s="45">
        <f>J18+J20+J21</f>
        <v>16002</v>
      </c>
      <c r="K16" s="45">
        <f>K18+K20+K21</f>
        <v>8002</v>
      </c>
      <c r="L16" s="45">
        <f>L18+L20+L21</f>
        <v>2002</v>
      </c>
      <c r="M16" s="45">
        <f>M18+M20+M21</f>
        <v>2002</v>
      </c>
      <c r="N16" s="45">
        <f>N18+N20+N21</f>
        <v>2002</v>
      </c>
      <c r="O16" s="45">
        <f>O18+O20+O21</f>
        <v>2002</v>
      </c>
      <c r="P16" s="45">
        <f>P18+P20+P21</f>
        <v>2002</v>
      </c>
      <c r="Q16" s="45">
        <f>Q18+Q20+Q21</f>
        <v>2002</v>
      </c>
      <c r="R16" s="45">
        <f>R18+R20+R21</f>
        <v>2002</v>
      </c>
      <c r="S16" s="45">
        <f>S18+S20+S21</f>
        <v>2002</v>
      </c>
      <c r="T16" s="39"/>
    </row>
    <row r="17" spans="1:20" ht="21.6" customHeight="1" x14ac:dyDescent="0.5">
      <c r="A17" s="332" t="s">
        <v>40</v>
      </c>
      <c r="B17" s="214"/>
      <c r="C17" s="17"/>
      <c r="D17" s="332"/>
      <c r="E17" s="322" t="s">
        <v>41</v>
      </c>
      <c r="F17" s="46" t="s">
        <v>34</v>
      </c>
      <c r="G17" s="47" t="s">
        <v>42</v>
      </c>
      <c r="H17" s="48">
        <v>3</v>
      </c>
      <c r="I17" s="48">
        <v>3</v>
      </c>
      <c r="J17" s="48">
        <v>3</v>
      </c>
      <c r="K17" s="48">
        <v>3</v>
      </c>
      <c r="L17" s="48">
        <v>3</v>
      </c>
      <c r="M17" s="48">
        <v>3</v>
      </c>
      <c r="N17" s="48">
        <v>3</v>
      </c>
      <c r="O17" s="48">
        <v>3</v>
      </c>
      <c r="P17" s="48">
        <v>3</v>
      </c>
      <c r="Q17" s="48">
        <v>3</v>
      </c>
      <c r="R17" s="48">
        <v>3</v>
      </c>
      <c r="S17" s="48">
        <v>3</v>
      </c>
      <c r="T17" s="26"/>
    </row>
    <row r="18" spans="1:20" ht="21.6" customHeight="1" x14ac:dyDescent="0.5">
      <c r="A18" s="333"/>
      <c r="B18" s="213"/>
      <c r="C18" s="215"/>
      <c r="D18" s="333"/>
      <c r="E18" s="324"/>
      <c r="F18" s="15" t="s">
        <v>28</v>
      </c>
      <c r="G18" s="49">
        <f>H18+I18+J18+K18+L18+M18+N18+O18+P18+Q18+R18+S18</f>
        <v>48000</v>
      </c>
      <c r="H18" s="50">
        <v>14000</v>
      </c>
      <c r="I18" s="50">
        <v>14000</v>
      </c>
      <c r="J18" s="50">
        <v>14000</v>
      </c>
      <c r="K18" s="50">
        <v>6000</v>
      </c>
      <c r="L18" s="50"/>
      <c r="M18" s="50"/>
      <c r="N18" s="50"/>
      <c r="O18" s="50"/>
      <c r="P18" s="50"/>
      <c r="Q18" s="50"/>
      <c r="R18" s="50"/>
      <c r="S18" s="50"/>
      <c r="T18" s="39"/>
    </row>
    <row r="19" spans="1:20" ht="21.6" customHeight="1" x14ac:dyDescent="0.5">
      <c r="A19" s="327" t="s">
        <v>43</v>
      </c>
      <c r="B19" s="284"/>
      <c r="C19" s="17"/>
      <c r="D19" s="285"/>
      <c r="E19" s="320" t="s">
        <v>41</v>
      </c>
      <c r="F19" s="46" t="s">
        <v>34</v>
      </c>
      <c r="G19" s="299" t="s">
        <v>38</v>
      </c>
      <c r="H19" s="48">
        <v>2</v>
      </c>
      <c r="I19" s="48">
        <v>2</v>
      </c>
      <c r="J19" s="48">
        <v>2</v>
      </c>
      <c r="K19" s="48">
        <v>2</v>
      </c>
      <c r="L19" s="48">
        <v>2</v>
      </c>
      <c r="M19" s="48">
        <v>2</v>
      </c>
      <c r="N19" s="48">
        <v>2</v>
      </c>
      <c r="O19" s="48">
        <v>2</v>
      </c>
      <c r="P19" s="48">
        <v>2</v>
      </c>
      <c r="Q19" s="48">
        <v>2</v>
      </c>
      <c r="R19" s="48">
        <v>2</v>
      </c>
      <c r="S19" s="48">
        <v>2</v>
      </c>
      <c r="T19" s="26"/>
    </row>
    <row r="20" spans="1:20" ht="21.6" customHeight="1" x14ac:dyDescent="0.5">
      <c r="A20" s="328"/>
      <c r="B20" s="283"/>
      <c r="C20" s="287"/>
      <c r="D20" s="286"/>
      <c r="E20" s="320"/>
      <c r="F20" s="15" t="s">
        <v>28</v>
      </c>
      <c r="G20" s="49">
        <f>H20+I20+J20+K20+L20+M20+N20+O20+P20+Q20+R20+S20</f>
        <v>24000</v>
      </c>
      <c r="H20" s="53">
        <v>2000</v>
      </c>
      <c r="I20" s="53">
        <v>2000</v>
      </c>
      <c r="J20" s="53">
        <v>2000</v>
      </c>
      <c r="K20" s="53">
        <v>2000</v>
      </c>
      <c r="L20" s="53">
        <v>2000</v>
      </c>
      <c r="M20" s="53">
        <v>2000</v>
      </c>
      <c r="N20" s="53">
        <v>2000</v>
      </c>
      <c r="O20" s="53">
        <v>2000</v>
      </c>
      <c r="P20" s="53">
        <v>2000</v>
      </c>
      <c r="Q20" s="53">
        <v>2000</v>
      </c>
      <c r="R20" s="53">
        <v>2000</v>
      </c>
      <c r="S20" s="53">
        <v>2000</v>
      </c>
      <c r="T20" s="39"/>
    </row>
    <row r="21" spans="1:20" ht="21.6" customHeight="1" x14ac:dyDescent="0.5">
      <c r="A21" s="327" t="s">
        <v>85</v>
      </c>
      <c r="B21" s="284"/>
      <c r="C21" s="17"/>
      <c r="D21" s="285"/>
      <c r="E21" s="279" t="s">
        <v>41</v>
      </c>
      <c r="F21" s="21" t="s">
        <v>88</v>
      </c>
      <c r="G21" s="51" t="s">
        <v>38</v>
      </c>
      <c r="H21" s="52">
        <v>2</v>
      </c>
      <c r="I21" s="52">
        <v>2</v>
      </c>
      <c r="J21" s="52">
        <v>2</v>
      </c>
      <c r="K21" s="52">
        <v>2</v>
      </c>
      <c r="L21" s="52">
        <v>2</v>
      </c>
      <c r="M21" s="52">
        <v>2</v>
      </c>
      <c r="N21" s="52">
        <v>2</v>
      </c>
      <c r="O21" s="52">
        <v>2</v>
      </c>
      <c r="P21" s="52">
        <v>2</v>
      </c>
      <c r="Q21" s="52">
        <v>2</v>
      </c>
      <c r="R21" s="52">
        <v>2</v>
      </c>
      <c r="S21" s="52">
        <v>2</v>
      </c>
      <c r="T21" s="39"/>
    </row>
    <row r="22" spans="1:20" ht="21.6" customHeight="1" x14ac:dyDescent="0.5">
      <c r="A22" s="328"/>
      <c r="B22" s="283"/>
      <c r="C22" s="287"/>
      <c r="D22" s="286"/>
      <c r="E22" s="280"/>
      <c r="F22" s="27" t="s">
        <v>32</v>
      </c>
      <c r="G22" s="37">
        <f>H22+I22+J22+K22+L22+M22+N22+O22+P22+Q22+R22+S22</f>
        <v>18000</v>
      </c>
      <c r="H22" s="38">
        <v>1500</v>
      </c>
      <c r="I22" s="38">
        <v>1500</v>
      </c>
      <c r="J22" s="38">
        <v>1500</v>
      </c>
      <c r="K22" s="38">
        <v>1500</v>
      </c>
      <c r="L22" s="38">
        <v>1500</v>
      </c>
      <c r="M22" s="38">
        <v>1500</v>
      </c>
      <c r="N22" s="38">
        <v>1500</v>
      </c>
      <c r="O22" s="38">
        <v>1500</v>
      </c>
      <c r="P22" s="38">
        <v>1500</v>
      </c>
      <c r="Q22" s="38">
        <v>1500</v>
      </c>
      <c r="R22" s="38">
        <v>1500</v>
      </c>
      <c r="S22" s="38">
        <v>1500</v>
      </c>
      <c r="T22" s="288"/>
    </row>
    <row r="23" spans="1:20" ht="21.6" customHeight="1" x14ac:dyDescent="0.5">
      <c r="A23" s="329" t="s">
        <v>44</v>
      </c>
      <c r="B23" s="330"/>
      <c r="C23" s="330"/>
      <c r="D23" s="330"/>
      <c r="E23" s="330"/>
      <c r="F23" s="331"/>
      <c r="G23" s="55">
        <f>G11+G13+G15+G18+G20+G22</f>
        <v>8233300</v>
      </c>
      <c r="H23" s="55">
        <f>H11+H13+H15+H18+H20+H21</f>
        <v>694602</v>
      </c>
      <c r="I23" s="55">
        <f>I11+I13+I15+I18+I20+I21</f>
        <v>694602</v>
      </c>
      <c r="J23" s="55">
        <f>J11+J13+J15+J18+J20+J21</f>
        <v>694602</v>
      </c>
      <c r="K23" s="55">
        <f>K11+K13+K15+K18+K20+K21</f>
        <v>686602</v>
      </c>
      <c r="L23" s="55">
        <f>L11+L13+L15+L18+L20+L21</f>
        <v>680602</v>
      </c>
      <c r="M23" s="55">
        <f>M11+M13+M15+M18+M20+M21</f>
        <v>680602</v>
      </c>
      <c r="N23" s="55">
        <f>N11+N13+N15+N18+N20+N21</f>
        <v>680602</v>
      </c>
      <c r="O23" s="55">
        <f>O11+O13+O15+O18+O20+O21</f>
        <v>680602</v>
      </c>
      <c r="P23" s="55">
        <f>P11+P13+P15+P18+P20+P21</f>
        <v>680602</v>
      </c>
      <c r="Q23" s="55">
        <f>Q11+Q13+Q15+Q18+Q20+Q21</f>
        <v>680602</v>
      </c>
      <c r="R23" s="55">
        <f>R11+R13+R15+R18+R20+R21</f>
        <v>680602</v>
      </c>
      <c r="S23" s="55">
        <f>S11+S13+S15+S18+S20+S21</f>
        <v>680702</v>
      </c>
      <c r="T23" s="56"/>
    </row>
    <row r="24" spans="1:20" ht="21.6" customHeight="1" x14ac:dyDescent="0.5">
      <c r="A24" s="329" t="s">
        <v>44</v>
      </c>
      <c r="B24" s="330"/>
      <c r="C24" s="330"/>
      <c r="D24" s="330"/>
      <c r="E24" s="330"/>
      <c r="F24" s="331"/>
      <c r="G24" s="55" t="e">
        <f>#REF!+#REF!+#REF!+#REF!+#REF!+#REF!</f>
        <v>#REF!</v>
      </c>
      <c r="H24" s="55" t="e">
        <f>#REF!+#REF!+#REF!+#REF!+#REF!+#REF!</f>
        <v>#REF!</v>
      </c>
      <c r="I24" s="55" t="e">
        <f>#REF!+#REF!+#REF!+#REF!+#REF!+#REF!</f>
        <v>#REF!</v>
      </c>
      <c r="J24" s="55" t="e">
        <f>#REF!+#REF!+#REF!+#REF!+#REF!+#REF!</f>
        <v>#REF!</v>
      </c>
      <c r="K24" s="55" t="e">
        <f>#REF!+#REF!+#REF!+#REF!+#REF!+#REF!</f>
        <v>#REF!</v>
      </c>
      <c r="L24" s="55" t="e">
        <f>#REF!+#REF!+#REF!+#REF!+#REF!+#REF!</f>
        <v>#REF!</v>
      </c>
      <c r="M24" s="55" t="e">
        <f>#REF!+#REF!+#REF!+#REF!+#REF!+#REF!</f>
        <v>#REF!</v>
      </c>
      <c r="N24" s="55" t="e">
        <f>#REF!+#REF!+#REF!+#REF!+#REF!+#REF!</f>
        <v>#REF!</v>
      </c>
      <c r="O24" s="55" t="e">
        <f>#REF!+#REF!+#REF!+#REF!+#REF!+#REF!</f>
        <v>#REF!</v>
      </c>
      <c r="P24" s="55" t="e">
        <f>#REF!+#REF!+#REF!+#REF!+#REF!+#REF!</f>
        <v>#REF!</v>
      </c>
      <c r="Q24" s="55" t="e">
        <f>#REF!+#REF!+#REF!+#REF!+#REF!+#REF!</f>
        <v>#REF!</v>
      </c>
      <c r="R24" s="55" t="e">
        <f>#REF!+#REF!+#REF!+#REF!+#REF!+#REF!</f>
        <v>#REF!</v>
      </c>
      <c r="S24" s="55" t="e">
        <f>#REF!+#REF!+#REF!+#REF!+#REF!+#REF!</f>
        <v>#REF!</v>
      </c>
      <c r="T24" s="56"/>
    </row>
    <row r="25" spans="1:20" ht="21.6" customHeight="1" x14ac:dyDescent="0.5">
      <c r="A25" s="57"/>
      <c r="B25" s="57"/>
      <c r="C25" s="57"/>
      <c r="D25" s="57"/>
      <c r="E25" s="57"/>
      <c r="F25" s="57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9"/>
    </row>
    <row r="26" spans="1:20" ht="28.5" customHeight="1" x14ac:dyDescent="0.5">
      <c r="A26" s="326" t="s">
        <v>156</v>
      </c>
      <c r="B26" s="326"/>
      <c r="C26" s="326"/>
      <c r="D26" s="326"/>
      <c r="E26" s="326"/>
      <c r="F26" s="326"/>
      <c r="G26" s="326"/>
      <c r="H26" s="326"/>
      <c r="I26" s="326"/>
      <c r="J26" s="326"/>
      <c r="K26" s="326"/>
      <c r="L26" s="326"/>
      <c r="M26" s="326"/>
      <c r="N26" s="326"/>
      <c r="O26" s="326"/>
      <c r="P26" s="326"/>
      <c r="Q26" s="326"/>
      <c r="R26" s="326"/>
    </row>
    <row r="27" spans="1:20" ht="24" x14ac:dyDescent="0.55000000000000004">
      <c r="A27" s="3"/>
      <c r="B27" s="3"/>
      <c r="C27" s="3"/>
      <c r="D27" s="326" t="s">
        <v>0</v>
      </c>
      <c r="E27" s="326"/>
      <c r="F27" s="326"/>
      <c r="G27" s="326"/>
      <c r="H27" s="326"/>
      <c r="I27" s="326"/>
      <c r="J27" s="326"/>
      <c r="K27" s="326"/>
      <c r="L27" s="326"/>
      <c r="M27" s="3"/>
      <c r="N27" s="3"/>
      <c r="O27" s="3"/>
      <c r="P27" s="3"/>
      <c r="Q27" s="3"/>
      <c r="S27" s="308"/>
      <c r="T27" s="308"/>
    </row>
    <row r="28" spans="1:20" x14ac:dyDescent="0.5">
      <c r="A28" s="4" t="s">
        <v>45</v>
      </c>
      <c r="B28" s="4"/>
      <c r="D28" s="4"/>
    </row>
    <row r="29" spans="1:20" x14ac:dyDescent="0.5">
      <c r="A29" s="4" t="s">
        <v>46</v>
      </c>
      <c r="B29" s="4"/>
      <c r="C29" s="4"/>
    </row>
    <row r="30" spans="1:20" x14ac:dyDescent="0.5">
      <c r="A30" s="4" t="s">
        <v>47</v>
      </c>
      <c r="B30" s="4"/>
      <c r="C30" s="4"/>
    </row>
    <row r="31" spans="1:20" ht="21.6" customHeight="1" x14ac:dyDescent="0.5">
      <c r="A31" s="309" t="s">
        <v>4</v>
      </c>
      <c r="B31" s="311" t="s">
        <v>5</v>
      </c>
      <c r="C31" s="312"/>
      <c r="D31" s="313"/>
      <c r="E31" s="5" t="s">
        <v>6</v>
      </c>
      <c r="F31" s="309" t="s">
        <v>7</v>
      </c>
      <c r="G31" s="5" t="s">
        <v>8</v>
      </c>
      <c r="H31" s="316" t="s">
        <v>9</v>
      </c>
      <c r="I31" s="317"/>
      <c r="J31" s="317"/>
      <c r="K31" s="317"/>
      <c r="L31" s="317"/>
      <c r="M31" s="317"/>
      <c r="N31" s="317"/>
      <c r="O31" s="317"/>
      <c r="P31" s="317"/>
      <c r="Q31" s="317"/>
      <c r="R31" s="317"/>
      <c r="S31" s="318"/>
      <c r="T31" s="309" t="s">
        <v>10</v>
      </c>
    </row>
    <row r="32" spans="1:20" ht="21.6" customHeight="1" x14ac:dyDescent="0.5">
      <c r="A32" s="310"/>
      <c r="B32" s="6" t="s">
        <v>11</v>
      </c>
      <c r="C32" s="6" t="s">
        <v>12</v>
      </c>
      <c r="D32" s="7" t="s">
        <v>13</v>
      </c>
      <c r="E32" s="60"/>
      <c r="F32" s="335"/>
      <c r="G32" s="60"/>
      <c r="H32" s="61" t="s">
        <v>14</v>
      </c>
      <c r="I32" s="60" t="s">
        <v>15</v>
      </c>
      <c r="J32" s="60" t="s">
        <v>16</v>
      </c>
      <c r="K32" s="60" t="s">
        <v>17</v>
      </c>
      <c r="L32" s="60" t="s">
        <v>18</v>
      </c>
      <c r="M32" s="60" t="s">
        <v>19</v>
      </c>
      <c r="N32" s="60" t="s">
        <v>20</v>
      </c>
      <c r="O32" s="60" t="s">
        <v>21</v>
      </c>
      <c r="P32" s="60" t="s">
        <v>22</v>
      </c>
      <c r="Q32" s="60" t="s">
        <v>23</v>
      </c>
      <c r="R32" s="60" t="s">
        <v>24</v>
      </c>
      <c r="S32" s="60" t="s">
        <v>25</v>
      </c>
      <c r="T32" s="310"/>
    </row>
    <row r="33" spans="1:20" ht="21.6" customHeight="1" x14ac:dyDescent="0.5">
      <c r="A33" s="62" t="s">
        <v>48</v>
      </c>
      <c r="B33" s="63"/>
      <c r="C33" s="63"/>
      <c r="D33" s="64"/>
      <c r="E33" s="65"/>
      <c r="F33" s="66"/>
      <c r="G33" s="67" t="e">
        <f>G36+G37+G88+G79</f>
        <v>#REF!</v>
      </c>
      <c r="H33" s="67" t="e">
        <f>H36+H37+H88</f>
        <v>#REF!</v>
      </c>
      <c r="I33" s="67" t="e">
        <f>I36+I37+I88</f>
        <v>#REF!</v>
      </c>
      <c r="J33" s="67" t="e">
        <f>J36+J37+J88</f>
        <v>#REF!</v>
      </c>
      <c r="K33" s="67" t="e">
        <f>K36+K37+K88</f>
        <v>#REF!</v>
      </c>
      <c r="L33" s="67" t="e">
        <f>L36+L37+L88</f>
        <v>#REF!</v>
      </c>
      <c r="M33" s="67" t="e">
        <f>M36+M37+M88</f>
        <v>#REF!</v>
      </c>
      <c r="N33" s="67" t="e">
        <f>N36+N37+N88</f>
        <v>#REF!</v>
      </c>
      <c r="O33" s="67" t="e">
        <f>O36+O37+O88</f>
        <v>#REF!</v>
      </c>
      <c r="P33" s="67" t="e">
        <f>P36+P37+P88</f>
        <v>#REF!</v>
      </c>
      <c r="Q33" s="67" t="e">
        <f>Q36+Q37+Q88</f>
        <v>#REF!</v>
      </c>
      <c r="R33" s="67" t="e">
        <f>R36+R37+R88</f>
        <v>#REF!</v>
      </c>
      <c r="S33" s="67" t="e">
        <f>S36+S37+S88</f>
        <v>#REF!</v>
      </c>
      <c r="T33" s="17" t="s">
        <v>29</v>
      </c>
    </row>
    <row r="34" spans="1:20" ht="21.6" customHeight="1" x14ac:dyDescent="0.5">
      <c r="A34" s="68" t="s">
        <v>49</v>
      </c>
      <c r="B34" s="20">
        <v>4</v>
      </c>
      <c r="C34" s="69">
        <v>4</v>
      </c>
      <c r="D34" s="26" t="s">
        <v>50</v>
      </c>
      <c r="F34" s="70"/>
      <c r="G34" s="71"/>
      <c r="H34" s="72"/>
      <c r="I34" s="71"/>
      <c r="J34" s="72"/>
      <c r="K34" s="72"/>
      <c r="L34" s="71"/>
      <c r="M34" s="72"/>
      <c r="N34" s="71"/>
      <c r="O34" s="72"/>
      <c r="P34" s="71"/>
      <c r="Q34" s="72"/>
      <c r="R34" s="71"/>
      <c r="S34" s="73"/>
      <c r="T34" s="26"/>
    </row>
    <row r="35" spans="1:20" ht="21.6" customHeight="1" x14ac:dyDescent="0.5">
      <c r="A35" s="333" t="s">
        <v>51</v>
      </c>
      <c r="B35" s="26"/>
      <c r="C35" s="26"/>
      <c r="D35" s="333"/>
      <c r="E35" s="328"/>
      <c r="F35" s="46" t="s">
        <v>34</v>
      </c>
      <c r="G35" s="75">
        <f>H35+I35+J35+K35+L35+M35+N35+O35+P35+Q35+R35+S35</f>
        <v>12</v>
      </c>
      <c r="H35" s="76">
        <v>1</v>
      </c>
      <c r="I35" s="77">
        <v>1</v>
      </c>
      <c r="J35" s="76">
        <v>1</v>
      </c>
      <c r="K35" s="76">
        <v>1</v>
      </c>
      <c r="L35" s="77">
        <v>1</v>
      </c>
      <c r="M35" s="76">
        <v>1</v>
      </c>
      <c r="N35" s="77">
        <v>1</v>
      </c>
      <c r="O35" s="76">
        <v>1</v>
      </c>
      <c r="P35" s="77">
        <v>1</v>
      </c>
      <c r="Q35" s="76">
        <v>1</v>
      </c>
      <c r="R35" s="77">
        <v>1</v>
      </c>
      <c r="S35" s="78">
        <v>1</v>
      </c>
      <c r="T35" s="26"/>
    </row>
    <row r="36" spans="1:20" ht="21.6" customHeight="1" x14ac:dyDescent="0.5">
      <c r="A36" s="333"/>
      <c r="B36" s="26"/>
      <c r="C36" s="26"/>
      <c r="D36" s="333"/>
      <c r="E36" s="328"/>
      <c r="F36" s="15" t="s">
        <v>28</v>
      </c>
      <c r="G36" s="216">
        <f>H36+I36+J36+K36+L36+M36+N36+O36+P36+Q36+R36+S36</f>
        <v>297000</v>
      </c>
      <c r="H36" s="79">
        <v>24750</v>
      </c>
      <c r="I36" s="79">
        <v>24750</v>
      </c>
      <c r="J36" s="79">
        <v>24750</v>
      </c>
      <c r="K36" s="79">
        <v>24750</v>
      </c>
      <c r="L36" s="79">
        <v>24750</v>
      </c>
      <c r="M36" s="79">
        <v>24750</v>
      </c>
      <c r="N36" s="79">
        <v>24750</v>
      </c>
      <c r="O36" s="79">
        <v>24750</v>
      </c>
      <c r="P36" s="79">
        <v>24750</v>
      </c>
      <c r="Q36" s="79">
        <v>24750</v>
      </c>
      <c r="R36" s="79">
        <v>24750</v>
      </c>
      <c r="S36" s="79">
        <v>24750</v>
      </c>
      <c r="T36" s="26"/>
    </row>
    <row r="37" spans="1:20" ht="21.6" customHeight="1" x14ac:dyDescent="0.5">
      <c r="A37" s="80" t="s">
        <v>52</v>
      </c>
      <c r="B37" s="81"/>
      <c r="C37" s="82"/>
      <c r="D37" s="81"/>
      <c r="E37" s="82"/>
      <c r="F37" s="81"/>
      <c r="G37" s="83">
        <f>G39+G41+G43+G45+G47+G49+G51</f>
        <v>594300</v>
      </c>
      <c r="H37" s="83" t="e">
        <f>H41+H43+H45+H47+H49+H51+#REF!+H64+H66+H68+H70+H72+#REF!</f>
        <v>#REF!</v>
      </c>
      <c r="I37" s="83" t="e">
        <f>I41+I43+I45+I47+I49+I51+#REF!+I64+I66+I68+I70+I72+#REF!</f>
        <v>#REF!</v>
      </c>
      <c r="J37" s="83" t="e">
        <f>J41+J43+J45+J47+J49+J51+#REF!+J64+J66+J68+J70+J72+#REF!</f>
        <v>#REF!</v>
      </c>
      <c r="K37" s="83" t="e">
        <f>K41+K43+K45+K47+K49+K51+#REF!+K64+K66+K68+K70+K72+#REF!</f>
        <v>#REF!</v>
      </c>
      <c r="L37" s="83" t="e">
        <f>L41+L43+L45+L47+L49+L51+#REF!+L64+L66+L68+L70+L72+#REF!</f>
        <v>#REF!</v>
      </c>
      <c r="M37" s="83" t="e">
        <f>M41+M43+M45+M47+M49+M51+#REF!+M64+M66+M68+M70+M72+#REF!</f>
        <v>#REF!</v>
      </c>
      <c r="N37" s="83" t="e">
        <f>N41+N43+N45+N47+N49+N51+#REF!+N64+N66+N68+N70+N72+#REF!</f>
        <v>#REF!</v>
      </c>
      <c r="O37" s="83" t="e">
        <f>O41+O43+O45+O47+O49+O51+#REF!+O64+O66+O68+O70+O72+#REF!</f>
        <v>#REF!</v>
      </c>
      <c r="P37" s="83" t="e">
        <f>P41+P43+P45+P47+P49+P51+#REF!+P64+P66+P68+P70+P72+#REF!</f>
        <v>#REF!</v>
      </c>
      <c r="Q37" s="83" t="e">
        <f>Q41+Q43+Q45+Q47+Q49+Q51+#REF!+Q64+Q66+Q68+Q70+Q72+#REF!</f>
        <v>#REF!</v>
      </c>
      <c r="R37" s="83" t="e">
        <f>R41+R43+R45+R47+R49+R51+#REF!+R64+R66+R68+R70+R72+#REF!</f>
        <v>#REF!</v>
      </c>
      <c r="S37" s="83" t="e">
        <f>S41+S43+S45+S47+S49+S51+#REF!+S64+S66+S68+S70+S72+#REF!</f>
        <v>#REF!</v>
      </c>
      <c r="T37" s="70"/>
    </row>
    <row r="38" spans="1:20" ht="21.6" customHeight="1" x14ac:dyDescent="0.5">
      <c r="A38" s="229" t="s">
        <v>104</v>
      </c>
      <c r="B38" s="20">
        <v>4</v>
      </c>
      <c r="C38" s="69">
        <v>4</v>
      </c>
      <c r="D38" s="26" t="s">
        <v>50</v>
      </c>
      <c r="E38" s="69" t="s">
        <v>53</v>
      </c>
      <c r="F38" s="27" t="s">
        <v>34</v>
      </c>
      <c r="G38" s="84">
        <v>2</v>
      </c>
      <c r="H38" s="85">
        <v>0</v>
      </c>
      <c r="I38" s="84">
        <v>0</v>
      </c>
      <c r="J38" s="85">
        <v>1</v>
      </c>
      <c r="K38" s="84">
        <v>0</v>
      </c>
      <c r="L38" s="85">
        <v>0</v>
      </c>
      <c r="M38" s="84">
        <v>0</v>
      </c>
      <c r="N38" s="85">
        <v>0</v>
      </c>
      <c r="O38" s="84">
        <v>0</v>
      </c>
      <c r="P38" s="85">
        <v>0</v>
      </c>
      <c r="Q38" s="84">
        <v>1</v>
      </c>
      <c r="R38" s="85">
        <v>0</v>
      </c>
      <c r="S38" s="86">
        <v>0</v>
      </c>
      <c r="T38" s="26"/>
    </row>
    <row r="39" spans="1:20" ht="21.6" customHeight="1" x14ac:dyDescent="0.5">
      <c r="A39" s="87"/>
      <c r="B39" s="88"/>
      <c r="C39" s="89"/>
      <c r="D39" s="54"/>
      <c r="E39" s="90"/>
      <c r="F39" s="15" t="s">
        <v>28</v>
      </c>
      <c r="G39" s="91">
        <f>SUM(H39:S39)</f>
        <v>10000</v>
      </c>
      <c r="H39" s="31">
        <v>0</v>
      </c>
      <c r="I39" s="91">
        <v>0</v>
      </c>
      <c r="J39" s="31">
        <v>5000</v>
      </c>
      <c r="K39" s="91">
        <v>0</v>
      </c>
      <c r="L39" s="31">
        <v>0</v>
      </c>
      <c r="M39" s="91">
        <v>0</v>
      </c>
      <c r="N39" s="31">
        <v>0</v>
      </c>
      <c r="O39" s="91">
        <v>0</v>
      </c>
      <c r="P39" s="31">
        <v>0</v>
      </c>
      <c r="Q39" s="91">
        <v>5000</v>
      </c>
      <c r="R39" s="31">
        <v>0</v>
      </c>
      <c r="S39" s="92">
        <v>0</v>
      </c>
      <c r="T39" s="39"/>
    </row>
    <row r="40" spans="1:20" ht="24.75" customHeight="1" x14ac:dyDescent="0.5">
      <c r="A40" s="93" t="s">
        <v>105</v>
      </c>
      <c r="B40" s="94">
        <v>4</v>
      </c>
      <c r="C40" s="94">
        <v>4</v>
      </c>
      <c r="D40" s="93" t="s">
        <v>50</v>
      </c>
      <c r="E40" s="94" t="s">
        <v>53</v>
      </c>
      <c r="F40" s="95" t="s">
        <v>34</v>
      </c>
      <c r="G40" s="96">
        <v>12</v>
      </c>
      <c r="H40" s="97">
        <v>1</v>
      </c>
      <c r="I40" s="97">
        <v>1</v>
      </c>
      <c r="J40" s="97">
        <v>1</v>
      </c>
      <c r="K40" s="97">
        <v>1</v>
      </c>
      <c r="L40" s="97">
        <v>1</v>
      </c>
      <c r="M40" s="97">
        <v>1</v>
      </c>
      <c r="N40" s="97">
        <v>1</v>
      </c>
      <c r="O40" s="97">
        <v>1</v>
      </c>
      <c r="P40" s="97">
        <v>1</v>
      </c>
      <c r="Q40" s="97">
        <v>1</v>
      </c>
      <c r="R40" s="97">
        <v>1</v>
      </c>
      <c r="S40" s="98">
        <v>1</v>
      </c>
      <c r="T40" s="99"/>
    </row>
    <row r="41" spans="1:20" ht="21.6" customHeight="1" x14ac:dyDescent="0.5">
      <c r="A41" s="100"/>
      <c r="B41" s="101"/>
      <c r="C41" s="101"/>
      <c r="D41" s="102"/>
      <c r="E41" s="102"/>
      <c r="F41" s="103" t="s">
        <v>28</v>
      </c>
      <c r="G41" s="104">
        <f>H41+I41+J41+K41+L41+M41+N41+O41+P41+Q41+R41+S41</f>
        <v>449900</v>
      </c>
      <c r="H41" s="105">
        <v>30000</v>
      </c>
      <c r="I41" s="105">
        <v>100000</v>
      </c>
      <c r="J41" s="105">
        <v>59900</v>
      </c>
      <c r="K41" s="105">
        <v>30000</v>
      </c>
      <c r="L41" s="105">
        <v>30000</v>
      </c>
      <c r="M41" s="105">
        <v>30000</v>
      </c>
      <c r="N41" s="105">
        <v>30000</v>
      </c>
      <c r="O41" s="105">
        <v>30000</v>
      </c>
      <c r="P41" s="105">
        <v>30000</v>
      </c>
      <c r="Q41" s="105">
        <v>30000</v>
      </c>
      <c r="R41" s="105">
        <v>25000</v>
      </c>
      <c r="S41" s="105">
        <v>25000</v>
      </c>
      <c r="T41" s="106"/>
    </row>
    <row r="42" spans="1:20" ht="21.6" customHeight="1" x14ac:dyDescent="0.5">
      <c r="A42" s="17" t="s">
        <v>106</v>
      </c>
      <c r="B42" s="11">
        <v>4</v>
      </c>
      <c r="C42" s="19">
        <v>4</v>
      </c>
      <c r="D42" s="26" t="s">
        <v>50</v>
      </c>
      <c r="E42" s="19" t="s">
        <v>53</v>
      </c>
      <c r="F42" s="35" t="s">
        <v>34</v>
      </c>
      <c r="G42" s="107">
        <v>2</v>
      </c>
      <c r="H42" s="108">
        <v>0</v>
      </c>
      <c r="I42" s="108">
        <v>0</v>
      </c>
      <c r="J42" s="108">
        <v>0</v>
      </c>
      <c r="K42" s="108">
        <v>0</v>
      </c>
      <c r="L42" s="108">
        <v>1</v>
      </c>
      <c r="M42" s="108">
        <v>0</v>
      </c>
      <c r="N42" s="108">
        <v>0</v>
      </c>
      <c r="O42" s="108">
        <v>1</v>
      </c>
      <c r="P42" s="108">
        <v>0</v>
      </c>
      <c r="Q42" s="108">
        <v>0</v>
      </c>
      <c r="R42" s="108">
        <v>1</v>
      </c>
      <c r="S42" s="109">
        <v>0</v>
      </c>
      <c r="T42" s="333"/>
    </row>
    <row r="43" spans="1:20" ht="21.6" customHeight="1" x14ac:dyDescent="0.5">
      <c r="A43" s="110"/>
      <c r="B43" s="88"/>
      <c r="C43" s="88"/>
      <c r="D43" s="88"/>
      <c r="E43" s="54"/>
      <c r="F43" s="15" t="s">
        <v>28</v>
      </c>
      <c r="G43" s="31">
        <f>SUM(H43:S43)</f>
        <v>10000</v>
      </c>
      <c r="H43" s="50">
        <v>0</v>
      </c>
      <c r="I43" s="50">
        <v>0</v>
      </c>
      <c r="J43" s="50">
        <v>0</v>
      </c>
      <c r="K43" s="50">
        <v>0</v>
      </c>
      <c r="L43" s="50">
        <v>5000</v>
      </c>
      <c r="M43" s="50">
        <v>0</v>
      </c>
      <c r="N43" s="50">
        <v>0</v>
      </c>
      <c r="O43" s="50"/>
      <c r="P43" s="50">
        <v>0</v>
      </c>
      <c r="Q43" s="50">
        <v>0</v>
      </c>
      <c r="R43" s="50">
        <v>5000</v>
      </c>
      <c r="S43" s="111">
        <v>0</v>
      </c>
      <c r="T43" s="334"/>
    </row>
    <row r="44" spans="1:20" ht="24.75" customHeight="1" x14ac:dyDescent="0.5">
      <c r="A44" s="247" t="s">
        <v>100</v>
      </c>
      <c r="B44" s="19">
        <v>4</v>
      </c>
      <c r="C44" s="19">
        <v>4</v>
      </c>
      <c r="D44" s="26" t="s">
        <v>50</v>
      </c>
      <c r="E44" s="19" t="s">
        <v>53</v>
      </c>
      <c r="F44" s="35" t="s">
        <v>34</v>
      </c>
      <c r="G44" s="107"/>
      <c r="H44" s="108">
        <v>1</v>
      </c>
      <c r="I44" s="108">
        <v>1</v>
      </c>
      <c r="J44" s="108">
        <v>1</v>
      </c>
      <c r="K44" s="108">
        <v>1</v>
      </c>
      <c r="L44" s="108">
        <v>1</v>
      </c>
      <c r="M44" s="108">
        <v>1</v>
      </c>
      <c r="N44" s="108">
        <v>1</v>
      </c>
      <c r="O44" s="108">
        <v>1</v>
      </c>
      <c r="P44" s="108">
        <v>1</v>
      </c>
      <c r="Q44" s="108">
        <v>1</v>
      </c>
      <c r="R44" s="108">
        <v>1</v>
      </c>
      <c r="S44" s="109">
        <v>1</v>
      </c>
      <c r="T44" s="333"/>
    </row>
    <row r="45" spans="1:20" ht="21.6" customHeight="1" x14ac:dyDescent="0.5">
      <c r="A45" s="110"/>
      <c r="B45" s="112"/>
      <c r="C45" s="110"/>
      <c r="D45" s="113"/>
      <c r="E45" s="54"/>
      <c r="F45" s="15" t="s">
        <v>28</v>
      </c>
      <c r="G45" s="31">
        <f>SUM(H45:S45)</f>
        <v>96000</v>
      </c>
      <c r="H45" s="50">
        <v>8000</v>
      </c>
      <c r="I45" s="50">
        <v>8000</v>
      </c>
      <c r="J45" s="50">
        <v>8000</v>
      </c>
      <c r="K45" s="50">
        <v>8000</v>
      </c>
      <c r="L45" s="50">
        <v>8000</v>
      </c>
      <c r="M45" s="50">
        <v>8000</v>
      </c>
      <c r="N45" s="50">
        <v>8000</v>
      </c>
      <c r="O45" s="50">
        <v>8000</v>
      </c>
      <c r="P45" s="50">
        <v>8000</v>
      </c>
      <c r="Q45" s="50">
        <v>8000</v>
      </c>
      <c r="R45" s="50">
        <v>8000</v>
      </c>
      <c r="S45" s="50">
        <v>8000</v>
      </c>
      <c r="T45" s="334"/>
    </row>
    <row r="46" spans="1:20" ht="21.6" customHeight="1" x14ac:dyDescent="0.5">
      <c r="A46" s="287" t="s">
        <v>107</v>
      </c>
      <c r="B46" s="19">
        <v>4</v>
      </c>
      <c r="C46" s="19">
        <v>4</v>
      </c>
      <c r="D46" s="26" t="s">
        <v>50</v>
      </c>
      <c r="E46" s="19" t="s">
        <v>53</v>
      </c>
      <c r="F46" s="35" t="s">
        <v>34</v>
      </c>
      <c r="G46" s="107"/>
      <c r="H46" s="107">
        <v>1</v>
      </c>
      <c r="I46" s="114">
        <v>1</v>
      </c>
      <c r="J46" s="107">
        <v>1</v>
      </c>
      <c r="K46" s="114">
        <v>1</v>
      </c>
      <c r="L46" s="107">
        <v>1</v>
      </c>
      <c r="M46" s="114">
        <v>1</v>
      </c>
      <c r="N46" s="107">
        <v>1</v>
      </c>
      <c r="O46" s="114">
        <v>1</v>
      </c>
      <c r="P46" s="107">
        <v>1</v>
      </c>
      <c r="Q46" s="114">
        <v>1</v>
      </c>
      <c r="R46" s="107">
        <v>1</v>
      </c>
      <c r="S46" s="114">
        <v>1</v>
      </c>
      <c r="T46" s="333"/>
    </row>
    <row r="47" spans="1:20" ht="21.6" customHeight="1" x14ac:dyDescent="0.5">
      <c r="A47" s="287"/>
      <c r="B47" s="19"/>
      <c r="C47" s="19"/>
      <c r="D47" s="287"/>
      <c r="E47" s="19"/>
      <c r="F47" s="15" t="s">
        <v>28</v>
      </c>
      <c r="G47" s="31">
        <f>SUM(H47:S47)</f>
        <v>8400</v>
      </c>
      <c r="H47" s="31">
        <v>700</v>
      </c>
      <c r="I47" s="31">
        <v>700</v>
      </c>
      <c r="J47" s="31">
        <v>700</v>
      </c>
      <c r="K47" s="31">
        <v>700</v>
      </c>
      <c r="L47" s="31">
        <v>700</v>
      </c>
      <c r="M47" s="31">
        <v>700</v>
      </c>
      <c r="N47" s="31">
        <v>700</v>
      </c>
      <c r="O47" s="31">
        <v>700</v>
      </c>
      <c r="P47" s="31">
        <v>700</v>
      </c>
      <c r="Q47" s="31">
        <v>700</v>
      </c>
      <c r="R47" s="31">
        <v>700</v>
      </c>
      <c r="S47" s="31">
        <v>700</v>
      </c>
      <c r="T47" s="333"/>
    </row>
    <row r="48" spans="1:20" ht="21.6" customHeight="1" x14ac:dyDescent="0.5">
      <c r="A48" s="17" t="s">
        <v>108</v>
      </c>
      <c r="B48" s="19">
        <v>4</v>
      </c>
      <c r="C48" s="19">
        <v>4</v>
      </c>
      <c r="D48" s="26" t="s">
        <v>50</v>
      </c>
      <c r="E48" s="19" t="s">
        <v>53</v>
      </c>
      <c r="F48" s="35" t="s">
        <v>34</v>
      </c>
      <c r="G48" s="107"/>
      <c r="H48" s="108">
        <v>0</v>
      </c>
      <c r="I48" s="108">
        <v>0</v>
      </c>
      <c r="J48" s="108">
        <v>0</v>
      </c>
      <c r="K48" s="109">
        <v>1</v>
      </c>
      <c r="L48" s="107">
        <v>0</v>
      </c>
      <c r="M48" s="115">
        <v>1</v>
      </c>
      <c r="N48" s="107">
        <v>0</v>
      </c>
      <c r="O48" s="115">
        <v>0</v>
      </c>
      <c r="P48" s="107">
        <v>1</v>
      </c>
      <c r="Q48" s="115">
        <v>0</v>
      </c>
      <c r="R48" s="107">
        <v>1</v>
      </c>
      <c r="S48" s="115">
        <v>0</v>
      </c>
      <c r="T48" s="333"/>
    </row>
    <row r="49" spans="1:20" ht="21.6" customHeight="1" x14ac:dyDescent="0.5">
      <c r="A49" s="110"/>
      <c r="B49" s="88"/>
      <c r="C49" s="88"/>
      <c r="D49" s="54"/>
      <c r="E49" s="54"/>
      <c r="F49" s="15" t="s">
        <v>28</v>
      </c>
      <c r="G49" s="31">
        <f>SUM(H49:S49)</f>
        <v>10000</v>
      </c>
      <c r="H49" s="50">
        <v>0</v>
      </c>
      <c r="I49" s="50">
        <v>0</v>
      </c>
      <c r="J49" s="50">
        <v>0</v>
      </c>
      <c r="K49" s="50">
        <v>5000</v>
      </c>
      <c r="L49" s="50">
        <v>0</v>
      </c>
      <c r="M49" s="50"/>
      <c r="N49" s="50">
        <v>0</v>
      </c>
      <c r="O49" s="50">
        <v>0</v>
      </c>
      <c r="P49" s="50">
        <v>5000</v>
      </c>
      <c r="Q49" s="50">
        <v>0</v>
      </c>
      <c r="R49" s="50"/>
      <c r="S49" s="111">
        <v>0</v>
      </c>
      <c r="T49" s="334"/>
    </row>
    <row r="50" spans="1:20" ht="21.6" customHeight="1" x14ac:dyDescent="0.5">
      <c r="A50" s="215" t="s">
        <v>109</v>
      </c>
      <c r="B50" s="19">
        <v>4</v>
      </c>
      <c r="C50" s="19">
        <v>4</v>
      </c>
      <c r="D50" s="26" t="s">
        <v>50</v>
      </c>
      <c r="E50" s="19" t="s">
        <v>53</v>
      </c>
      <c r="F50" s="35" t="s">
        <v>34</v>
      </c>
      <c r="G50" s="107"/>
      <c r="H50" s="108">
        <v>0</v>
      </c>
      <c r="I50" s="108">
        <v>0</v>
      </c>
      <c r="J50" s="108">
        <v>0</v>
      </c>
      <c r="K50" s="108">
        <v>1</v>
      </c>
      <c r="L50" s="108">
        <v>0</v>
      </c>
      <c r="M50" s="108">
        <v>0</v>
      </c>
      <c r="N50" s="108">
        <v>0</v>
      </c>
      <c r="O50" s="108">
        <v>1</v>
      </c>
      <c r="P50" s="108">
        <v>0</v>
      </c>
      <c r="Q50" s="108">
        <v>0</v>
      </c>
      <c r="R50" s="108">
        <v>0</v>
      </c>
      <c r="S50" s="109">
        <v>0</v>
      </c>
      <c r="T50" s="333"/>
    </row>
    <row r="51" spans="1:20" ht="21.6" customHeight="1" x14ac:dyDescent="0.5">
      <c r="A51" s="110"/>
      <c r="B51" s="88"/>
      <c r="C51" s="88"/>
      <c r="D51" s="54"/>
      <c r="E51" s="54"/>
      <c r="F51" s="15" t="s">
        <v>28</v>
      </c>
      <c r="G51" s="31">
        <f>SUM(H51:S51)</f>
        <v>10000</v>
      </c>
      <c r="H51" s="50">
        <v>0</v>
      </c>
      <c r="I51" s="50">
        <v>0</v>
      </c>
      <c r="J51" s="50">
        <v>0</v>
      </c>
      <c r="K51" s="50">
        <v>5000</v>
      </c>
      <c r="L51" s="50">
        <v>0</v>
      </c>
      <c r="M51" s="50">
        <v>0</v>
      </c>
      <c r="N51" s="50">
        <v>0</v>
      </c>
      <c r="O51" s="50">
        <v>5000</v>
      </c>
      <c r="P51" s="50">
        <v>0</v>
      </c>
      <c r="Q51" s="50">
        <v>0</v>
      </c>
      <c r="R51" s="50">
        <v>0</v>
      </c>
      <c r="S51" s="111">
        <v>0</v>
      </c>
      <c r="T51" s="334"/>
    </row>
    <row r="52" spans="1:20" ht="21.6" customHeight="1" x14ac:dyDescent="0.5">
      <c r="A52" s="336" t="s">
        <v>44</v>
      </c>
      <c r="B52" s="337"/>
      <c r="C52" s="337"/>
      <c r="D52" s="337"/>
      <c r="E52" s="337"/>
      <c r="F52" s="331"/>
      <c r="G52" s="55">
        <f>G39+G41+G43+G45+G47+G49+G51</f>
        <v>594300</v>
      </c>
      <c r="H52" s="55">
        <f>H36+H39+H41+H43+H45+H47+H49+H51</f>
        <v>63450</v>
      </c>
      <c r="I52" s="55">
        <f>I36+I39+I41+I43+I45+I47+I49+I51</f>
        <v>133450</v>
      </c>
      <c r="J52" s="55">
        <f>J36+J39+J41+J43+J45+J47+J49+J51</f>
        <v>98350</v>
      </c>
      <c r="K52" s="55">
        <f>K36+K39+K41+K43+K45+K47+K49+K51</f>
        <v>73450</v>
      </c>
      <c r="L52" s="55">
        <f>L36+L39+L41+L43+L45+L47+L49+L51</f>
        <v>68450</v>
      </c>
      <c r="M52" s="55">
        <f>M36+M39+M41+M43+M45+M47+M49+M51</f>
        <v>63450</v>
      </c>
      <c r="N52" s="55">
        <f>N36+N39+N41+N43+N45+N47+N49+N51</f>
        <v>63450</v>
      </c>
      <c r="O52" s="55">
        <f>O36+O39+O41+O43+O45+O47+O49+O51</f>
        <v>68450</v>
      </c>
      <c r="P52" s="55">
        <f>P36+P39+P41+P43+P45+P47+P49+P51</f>
        <v>68450</v>
      </c>
      <c r="Q52" s="55">
        <f>Q36+Q39+Q41+Q43+Q45+Q47+Q49+Q51</f>
        <v>68450</v>
      </c>
      <c r="R52" s="55">
        <f>R36+R39+R41+R43+R45+R47+R49+R51</f>
        <v>63450</v>
      </c>
      <c r="S52" s="55">
        <f>S36+S39+S41+S43+S45+S47+S49+S51</f>
        <v>58450</v>
      </c>
      <c r="T52" s="56"/>
    </row>
    <row r="53" spans="1:20" ht="21.6" customHeight="1" x14ac:dyDescent="0.5">
      <c r="A53" s="338"/>
      <c r="B53" s="338"/>
      <c r="C53" s="338"/>
      <c r="D53" s="338"/>
      <c r="E53" s="338"/>
      <c r="F53" s="338"/>
      <c r="G53" s="338"/>
      <c r="H53" s="338"/>
      <c r="I53" s="338"/>
      <c r="J53" s="338"/>
      <c r="K53" s="338"/>
      <c r="L53" s="338"/>
      <c r="M53" s="338"/>
      <c r="N53" s="338"/>
      <c r="O53" s="338"/>
      <c r="P53" s="338"/>
      <c r="Q53" s="338"/>
      <c r="R53" s="338"/>
    </row>
    <row r="54" spans="1:20" ht="21.6" customHeight="1" x14ac:dyDescent="0.5">
      <c r="A54" s="326" t="s">
        <v>156</v>
      </c>
      <c r="B54" s="326"/>
      <c r="C54" s="326"/>
      <c r="D54" s="326"/>
      <c r="E54" s="326"/>
      <c r="F54" s="326"/>
      <c r="G54" s="326"/>
      <c r="H54" s="326"/>
      <c r="I54" s="326"/>
      <c r="J54" s="326"/>
      <c r="K54" s="326"/>
      <c r="L54" s="326"/>
      <c r="M54" s="326"/>
      <c r="N54" s="326"/>
      <c r="O54" s="326"/>
      <c r="P54" s="326"/>
      <c r="Q54" s="326"/>
      <c r="R54" s="326"/>
    </row>
    <row r="55" spans="1:20" ht="21.6" customHeight="1" x14ac:dyDescent="0.55000000000000004">
      <c r="A55" s="3"/>
      <c r="B55" s="3"/>
      <c r="C55" s="3"/>
      <c r="D55" s="326" t="s">
        <v>0</v>
      </c>
      <c r="E55" s="326"/>
      <c r="F55" s="326"/>
      <c r="G55" s="326"/>
      <c r="H55" s="326"/>
      <c r="I55" s="326"/>
      <c r="J55" s="326"/>
      <c r="K55" s="326"/>
      <c r="L55" s="326"/>
      <c r="M55" s="3"/>
      <c r="N55" s="3"/>
      <c r="O55" s="3"/>
      <c r="P55" s="3"/>
      <c r="Q55" s="3"/>
      <c r="S55" s="308"/>
      <c r="T55" s="308"/>
    </row>
    <row r="56" spans="1:20" ht="21.6" customHeight="1" x14ac:dyDescent="0.5">
      <c r="A56" s="4" t="s">
        <v>45</v>
      </c>
      <c r="B56" s="4"/>
      <c r="D56" s="4"/>
    </row>
    <row r="57" spans="1:20" ht="22.5" customHeight="1" x14ac:dyDescent="0.5">
      <c r="A57" s="4" t="s">
        <v>46</v>
      </c>
      <c r="B57" s="4"/>
      <c r="C57" s="4"/>
    </row>
    <row r="58" spans="1:20" x14ac:dyDescent="0.5">
      <c r="A58" s="4" t="s">
        <v>47</v>
      </c>
      <c r="B58" s="4"/>
      <c r="C58" s="4"/>
    </row>
    <row r="59" spans="1:20" x14ac:dyDescent="0.5">
      <c r="A59" s="309" t="s">
        <v>4</v>
      </c>
      <c r="B59" s="311" t="s">
        <v>5</v>
      </c>
      <c r="C59" s="312"/>
      <c r="D59" s="313"/>
      <c r="E59" s="5" t="s">
        <v>6</v>
      </c>
      <c r="F59" s="309" t="s">
        <v>7</v>
      </c>
      <c r="G59" s="5" t="s">
        <v>8</v>
      </c>
      <c r="H59" s="316" t="s">
        <v>9</v>
      </c>
      <c r="I59" s="317"/>
      <c r="J59" s="317"/>
      <c r="K59" s="317"/>
      <c r="L59" s="317"/>
      <c r="M59" s="317"/>
      <c r="N59" s="317"/>
      <c r="O59" s="317"/>
      <c r="P59" s="317"/>
      <c r="Q59" s="317"/>
      <c r="R59" s="317"/>
      <c r="S59" s="318"/>
      <c r="T59" s="309" t="s">
        <v>10</v>
      </c>
    </row>
    <row r="60" spans="1:20" ht="21.6" customHeight="1" x14ac:dyDescent="0.5">
      <c r="A60" s="310"/>
      <c r="B60" s="6" t="s">
        <v>11</v>
      </c>
      <c r="C60" s="6" t="s">
        <v>12</v>
      </c>
      <c r="D60" s="7" t="s">
        <v>13</v>
      </c>
      <c r="E60" s="60"/>
      <c r="F60" s="335"/>
      <c r="G60" s="60"/>
      <c r="H60" s="61" t="s">
        <v>14</v>
      </c>
      <c r="I60" s="60" t="s">
        <v>15</v>
      </c>
      <c r="J60" s="60" t="s">
        <v>16</v>
      </c>
      <c r="K60" s="60" t="s">
        <v>17</v>
      </c>
      <c r="L60" s="60" t="s">
        <v>18</v>
      </c>
      <c r="M60" s="60" t="s">
        <v>19</v>
      </c>
      <c r="N60" s="60" t="s">
        <v>20</v>
      </c>
      <c r="O60" s="60" t="s">
        <v>21</v>
      </c>
      <c r="P60" s="60" t="s">
        <v>22</v>
      </c>
      <c r="Q60" s="60" t="s">
        <v>23</v>
      </c>
      <c r="R60" s="60" t="s">
        <v>24</v>
      </c>
      <c r="S60" s="60" t="s">
        <v>25</v>
      </c>
      <c r="T60" s="310"/>
    </row>
    <row r="61" spans="1:20" ht="21.6" customHeight="1" x14ac:dyDescent="0.5">
      <c r="A61" s="247" t="s">
        <v>110</v>
      </c>
      <c r="B61" s="11"/>
      <c r="C61" s="11"/>
      <c r="D61" s="17"/>
      <c r="E61" s="11" t="s">
        <v>53</v>
      </c>
      <c r="F61" s="35" t="s">
        <v>34</v>
      </c>
      <c r="G61" s="107"/>
      <c r="H61" s="107">
        <v>0</v>
      </c>
      <c r="I61" s="107">
        <v>0</v>
      </c>
      <c r="J61" s="107">
        <v>0</v>
      </c>
      <c r="K61" s="107">
        <v>0</v>
      </c>
      <c r="L61" s="107">
        <v>0</v>
      </c>
      <c r="M61" s="107">
        <v>0</v>
      </c>
      <c r="N61" s="107">
        <v>1</v>
      </c>
      <c r="O61" s="107">
        <v>1</v>
      </c>
      <c r="P61" s="107">
        <v>0</v>
      </c>
      <c r="Q61" s="107">
        <v>0</v>
      </c>
      <c r="R61" s="107">
        <v>0</v>
      </c>
      <c r="S61" s="116">
        <v>0</v>
      </c>
      <c r="T61" s="117" t="s">
        <v>89</v>
      </c>
    </row>
    <row r="62" spans="1:20" ht="21.6" customHeight="1" x14ac:dyDescent="0.5">
      <c r="A62" s="292"/>
      <c r="B62" s="19"/>
      <c r="C62" s="19"/>
      <c r="D62" s="246"/>
      <c r="E62" s="19"/>
      <c r="F62" s="15" t="s">
        <v>28</v>
      </c>
      <c r="G62" s="31">
        <f>SUM(H62:S62)</f>
        <v>3000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3000</v>
      </c>
      <c r="O62" s="50">
        <v>0</v>
      </c>
      <c r="P62" s="50">
        <v>0</v>
      </c>
      <c r="Q62" s="50">
        <v>0</v>
      </c>
      <c r="R62" s="50">
        <v>0</v>
      </c>
      <c r="S62" s="111">
        <v>0</v>
      </c>
      <c r="T62" s="72"/>
    </row>
    <row r="63" spans="1:20" ht="21.6" customHeight="1" x14ac:dyDescent="0.5">
      <c r="A63" s="17" t="s">
        <v>111</v>
      </c>
      <c r="B63" s="11"/>
      <c r="C63" s="11"/>
      <c r="D63" s="26"/>
      <c r="E63" s="11" t="s">
        <v>53</v>
      </c>
      <c r="F63" s="35" t="s">
        <v>34</v>
      </c>
      <c r="G63" s="107"/>
      <c r="H63" s="107">
        <v>1</v>
      </c>
      <c r="I63" s="107">
        <v>1</v>
      </c>
      <c r="J63" s="107">
        <v>1</v>
      </c>
      <c r="K63" s="107">
        <v>1</v>
      </c>
      <c r="L63" s="107">
        <v>1</v>
      </c>
      <c r="M63" s="107">
        <v>1</v>
      </c>
      <c r="N63" s="107">
        <v>1</v>
      </c>
      <c r="O63" s="107">
        <v>1</v>
      </c>
      <c r="P63" s="107">
        <v>1</v>
      </c>
      <c r="Q63" s="107">
        <v>1</v>
      </c>
      <c r="R63" s="107">
        <v>1</v>
      </c>
      <c r="S63" s="116">
        <v>1</v>
      </c>
      <c r="T63" s="72"/>
    </row>
    <row r="64" spans="1:20" ht="21.6" customHeight="1" x14ac:dyDescent="0.5">
      <c r="A64" s="246"/>
      <c r="B64" s="19"/>
      <c r="C64" s="19"/>
      <c r="D64" s="246"/>
      <c r="E64" s="19"/>
      <c r="F64" s="15" t="s">
        <v>28</v>
      </c>
      <c r="G64" s="31">
        <f>SUM(H64:S64)</f>
        <v>60000</v>
      </c>
      <c r="H64" s="50">
        <v>5000</v>
      </c>
      <c r="I64" s="50">
        <v>5000</v>
      </c>
      <c r="J64" s="50">
        <v>5000</v>
      </c>
      <c r="K64" s="50">
        <v>5000</v>
      </c>
      <c r="L64" s="50">
        <v>5000</v>
      </c>
      <c r="M64" s="50">
        <v>5000</v>
      </c>
      <c r="N64" s="50">
        <v>5000</v>
      </c>
      <c r="O64" s="50">
        <v>5000</v>
      </c>
      <c r="P64" s="50">
        <v>5000</v>
      </c>
      <c r="Q64" s="50">
        <v>5000</v>
      </c>
      <c r="R64" s="50">
        <v>5000</v>
      </c>
      <c r="S64" s="50">
        <v>5000</v>
      </c>
      <c r="T64" s="72"/>
    </row>
    <row r="65" spans="1:20" s="119" customFormat="1" ht="21.6" customHeight="1" x14ac:dyDescent="0.5">
      <c r="A65" s="17" t="s">
        <v>112</v>
      </c>
      <c r="B65" s="11"/>
      <c r="C65" s="11"/>
      <c r="D65" s="26"/>
      <c r="E65" s="11" t="s">
        <v>53</v>
      </c>
      <c r="F65" s="35" t="s">
        <v>34</v>
      </c>
      <c r="G65" s="107"/>
      <c r="H65" s="107">
        <v>1</v>
      </c>
      <c r="I65" s="107">
        <v>1</v>
      </c>
      <c r="J65" s="107">
        <v>1</v>
      </c>
      <c r="K65" s="107">
        <v>1</v>
      </c>
      <c r="L65" s="107">
        <v>1</v>
      </c>
      <c r="M65" s="107">
        <v>1</v>
      </c>
      <c r="N65" s="107">
        <v>1</v>
      </c>
      <c r="O65" s="107">
        <v>1</v>
      </c>
      <c r="P65" s="107">
        <v>1</v>
      </c>
      <c r="Q65" s="107">
        <v>1</v>
      </c>
      <c r="R65" s="107">
        <v>1</v>
      </c>
      <c r="S65" s="116">
        <v>1</v>
      </c>
      <c r="T65" s="118"/>
    </row>
    <row r="66" spans="1:20" s="119" customFormat="1" ht="21.6" customHeight="1" x14ac:dyDescent="0.5">
      <c r="A66" s="246"/>
      <c r="B66" s="19"/>
      <c r="C66" s="19"/>
      <c r="D66" s="246"/>
      <c r="E66" s="19"/>
      <c r="F66" s="27" t="s">
        <v>28</v>
      </c>
      <c r="G66" s="120">
        <f>SUM(H66:S66)</f>
        <v>3600</v>
      </c>
      <c r="H66" s="121">
        <v>300</v>
      </c>
      <c r="I66" s="121">
        <v>300</v>
      </c>
      <c r="J66" s="121">
        <v>300</v>
      </c>
      <c r="K66" s="121">
        <v>300</v>
      </c>
      <c r="L66" s="121">
        <v>300</v>
      </c>
      <c r="M66" s="121">
        <v>300</v>
      </c>
      <c r="N66" s="121">
        <v>300</v>
      </c>
      <c r="O66" s="121">
        <v>300</v>
      </c>
      <c r="P66" s="121">
        <v>300</v>
      </c>
      <c r="Q66" s="121">
        <v>300</v>
      </c>
      <c r="R66" s="121">
        <v>300</v>
      </c>
      <c r="S66" s="121">
        <v>300</v>
      </c>
      <c r="T66" s="118"/>
    </row>
    <row r="67" spans="1:20" ht="21.6" customHeight="1" x14ac:dyDescent="0.5">
      <c r="A67" s="17" t="s">
        <v>101</v>
      </c>
      <c r="B67" s="281"/>
      <c r="C67" s="122"/>
      <c r="D67" s="17"/>
      <c r="E67" s="122" t="s">
        <v>53</v>
      </c>
      <c r="F67" s="35" t="s">
        <v>34</v>
      </c>
      <c r="G67" s="114"/>
      <c r="H67" s="107">
        <v>0</v>
      </c>
      <c r="I67" s="114">
        <v>0</v>
      </c>
      <c r="J67" s="107">
        <v>0</v>
      </c>
      <c r="K67" s="114">
        <v>0</v>
      </c>
      <c r="L67" s="107">
        <v>0</v>
      </c>
      <c r="M67" s="114">
        <v>1</v>
      </c>
      <c r="N67" s="107">
        <v>0</v>
      </c>
      <c r="O67" s="114">
        <v>1</v>
      </c>
      <c r="P67" s="107">
        <v>0</v>
      </c>
      <c r="Q67" s="114">
        <v>0</v>
      </c>
      <c r="R67" s="107">
        <v>1</v>
      </c>
      <c r="S67" s="114">
        <v>0</v>
      </c>
      <c r="T67" s="123"/>
    </row>
    <row r="68" spans="1:20" x14ac:dyDescent="0.5">
      <c r="A68" s="118"/>
      <c r="B68" s="282"/>
      <c r="C68" s="69"/>
      <c r="D68" s="88"/>
      <c r="E68" s="124"/>
      <c r="F68" s="27" t="s">
        <v>28</v>
      </c>
      <c r="G68" s="36">
        <f>SUM(H68:S68)</f>
        <v>10000</v>
      </c>
      <c r="H68" s="125">
        <v>0</v>
      </c>
      <c r="I68" s="126">
        <v>0</v>
      </c>
      <c r="J68" s="125"/>
      <c r="K68" s="126"/>
      <c r="L68" s="125"/>
      <c r="M68" s="126">
        <v>5000</v>
      </c>
      <c r="N68" s="125"/>
      <c r="O68" s="126"/>
      <c r="P68" s="125"/>
      <c r="Q68" s="126"/>
      <c r="R68" s="125">
        <v>5000</v>
      </c>
      <c r="S68" s="126">
        <v>0</v>
      </c>
      <c r="T68" s="127"/>
    </row>
    <row r="69" spans="1:20" ht="21.6" customHeight="1" x14ac:dyDescent="0.5">
      <c r="A69" s="17" t="s">
        <v>102</v>
      </c>
      <c r="B69" s="11"/>
      <c r="C69" s="11"/>
      <c r="D69" s="26"/>
      <c r="E69" s="11" t="s">
        <v>53</v>
      </c>
      <c r="F69" s="128" t="s">
        <v>34</v>
      </c>
      <c r="G69" s="108"/>
      <c r="H69" s="115">
        <v>0</v>
      </c>
      <c r="I69" s="108">
        <v>0</v>
      </c>
      <c r="J69" s="115">
        <v>0</v>
      </c>
      <c r="K69" s="108">
        <v>1</v>
      </c>
      <c r="L69" s="115">
        <v>0</v>
      </c>
      <c r="M69" s="109">
        <v>0</v>
      </c>
      <c r="N69" s="108">
        <v>0</v>
      </c>
      <c r="O69" s="129">
        <v>1</v>
      </c>
      <c r="P69" s="115">
        <v>0</v>
      </c>
      <c r="Q69" s="108">
        <v>0</v>
      </c>
      <c r="R69" s="115">
        <v>1</v>
      </c>
      <c r="S69" s="109">
        <v>0</v>
      </c>
      <c r="T69" s="127"/>
    </row>
    <row r="70" spans="1:20" ht="21.6" customHeight="1" x14ac:dyDescent="0.5">
      <c r="A70" s="110"/>
      <c r="B70" s="88"/>
      <c r="C70" s="88"/>
      <c r="D70" s="88"/>
      <c r="E70" s="54"/>
      <c r="F70" s="130" t="s">
        <v>28</v>
      </c>
      <c r="G70" s="16">
        <f>SUM(H70:S70)</f>
        <v>30000</v>
      </c>
      <c r="H70" s="131">
        <v>0</v>
      </c>
      <c r="I70" s="50">
        <v>0</v>
      </c>
      <c r="J70" s="131">
        <v>0</v>
      </c>
      <c r="K70" s="50">
        <v>10000</v>
      </c>
      <c r="L70" s="131">
        <v>0</v>
      </c>
      <c r="M70" s="111">
        <v>0</v>
      </c>
      <c r="N70" s="50">
        <v>0</v>
      </c>
      <c r="O70" s="132">
        <v>10000</v>
      </c>
      <c r="P70" s="131">
        <v>0</v>
      </c>
      <c r="Q70" s="50">
        <v>0</v>
      </c>
      <c r="R70" s="131">
        <v>10000</v>
      </c>
      <c r="S70" s="111">
        <v>0</v>
      </c>
      <c r="T70" s="118"/>
    </row>
    <row r="71" spans="1:20" ht="21.6" customHeight="1" x14ac:dyDescent="0.5">
      <c r="A71" s="17" t="s">
        <v>113</v>
      </c>
      <c r="B71" s="11"/>
      <c r="C71" s="11"/>
      <c r="D71" s="26"/>
      <c r="E71" s="11" t="s">
        <v>53</v>
      </c>
      <c r="F71" s="133" t="s">
        <v>34</v>
      </c>
      <c r="G71" s="107"/>
      <c r="H71" s="114">
        <v>0</v>
      </c>
      <c r="I71" s="107">
        <v>0</v>
      </c>
      <c r="J71" s="114">
        <v>1</v>
      </c>
      <c r="K71" s="107">
        <v>0</v>
      </c>
      <c r="L71" s="114">
        <v>0</v>
      </c>
      <c r="M71" s="116">
        <v>1</v>
      </c>
      <c r="N71" s="107">
        <v>0</v>
      </c>
      <c r="O71" s="134">
        <v>0</v>
      </c>
      <c r="P71" s="114">
        <v>1</v>
      </c>
      <c r="Q71" s="107">
        <v>0</v>
      </c>
      <c r="R71" s="114">
        <v>0</v>
      </c>
      <c r="S71" s="116">
        <v>0</v>
      </c>
      <c r="T71" s="118"/>
    </row>
    <row r="72" spans="1:20" ht="21.6" customHeight="1" x14ac:dyDescent="0.5">
      <c r="A72" s="110"/>
      <c r="B72" s="88"/>
      <c r="C72" s="88"/>
      <c r="D72" s="88"/>
      <c r="E72" s="54"/>
      <c r="F72" s="135" t="s">
        <v>28</v>
      </c>
      <c r="G72" s="31">
        <f>SUM(H72:S72)</f>
        <v>8000</v>
      </c>
      <c r="H72" s="131">
        <v>0</v>
      </c>
      <c r="I72" s="50">
        <v>0</v>
      </c>
      <c r="J72" s="131">
        <v>2000</v>
      </c>
      <c r="K72" s="50">
        <v>0</v>
      </c>
      <c r="L72" s="131">
        <v>0</v>
      </c>
      <c r="M72" s="111">
        <v>2000</v>
      </c>
      <c r="N72" s="50">
        <v>0</v>
      </c>
      <c r="O72" s="132">
        <v>0</v>
      </c>
      <c r="P72" s="131">
        <v>2000</v>
      </c>
      <c r="Q72" s="50">
        <v>0</v>
      </c>
      <c r="R72" s="131">
        <v>0</v>
      </c>
      <c r="S72" s="111">
        <v>2000</v>
      </c>
      <c r="T72" s="118"/>
    </row>
    <row r="73" spans="1:20" ht="21.6" customHeight="1" x14ac:dyDescent="0.5">
      <c r="A73" s="17" t="s">
        <v>103</v>
      </c>
      <c r="B73" s="11"/>
      <c r="C73" s="11"/>
      <c r="D73" s="74"/>
      <c r="E73" s="11" t="s">
        <v>53</v>
      </c>
      <c r="F73" s="133" t="s">
        <v>34</v>
      </c>
      <c r="G73" s="107"/>
      <c r="H73" s="114">
        <v>0</v>
      </c>
      <c r="I73" s="107">
        <v>1</v>
      </c>
      <c r="J73" s="114">
        <v>0</v>
      </c>
      <c r="K73" s="107">
        <v>0</v>
      </c>
      <c r="L73" s="114">
        <v>0</v>
      </c>
      <c r="M73" s="116">
        <v>1</v>
      </c>
      <c r="N73" s="107">
        <v>0</v>
      </c>
      <c r="O73" s="134">
        <v>0</v>
      </c>
      <c r="P73" s="114">
        <v>0</v>
      </c>
      <c r="Q73" s="107">
        <v>0</v>
      </c>
      <c r="R73" s="114">
        <v>0</v>
      </c>
      <c r="S73" s="116">
        <v>4000</v>
      </c>
      <c r="T73" s="118"/>
    </row>
    <row r="74" spans="1:20" ht="21.6" customHeight="1" x14ac:dyDescent="0.5">
      <c r="A74" s="246"/>
      <c r="B74" s="19"/>
      <c r="C74" s="19"/>
      <c r="D74" s="246"/>
      <c r="E74" s="19"/>
      <c r="F74" s="248" t="s">
        <v>28</v>
      </c>
      <c r="G74" s="31">
        <f>SUM(H74:S74)</f>
        <v>16000</v>
      </c>
      <c r="H74" s="131">
        <v>0</v>
      </c>
      <c r="I74" s="50">
        <v>10000</v>
      </c>
      <c r="J74" s="131">
        <v>0</v>
      </c>
      <c r="K74" s="50">
        <v>0</v>
      </c>
      <c r="L74" s="131">
        <v>0</v>
      </c>
      <c r="M74" s="111">
        <v>0</v>
      </c>
      <c r="N74" s="50">
        <v>0</v>
      </c>
      <c r="O74" s="132">
        <v>0</v>
      </c>
      <c r="P74" s="131">
        <v>0</v>
      </c>
      <c r="Q74" s="50">
        <v>0</v>
      </c>
      <c r="R74" s="131">
        <v>0</v>
      </c>
      <c r="S74" s="111">
        <v>6000</v>
      </c>
      <c r="T74" s="118"/>
    </row>
    <row r="75" spans="1:20" ht="21.6" customHeight="1" x14ac:dyDescent="0.5">
      <c r="A75" s="17" t="s">
        <v>114</v>
      </c>
      <c r="B75" s="11"/>
      <c r="C75" s="11"/>
      <c r="D75" s="74"/>
      <c r="E75" s="11" t="s">
        <v>53</v>
      </c>
      <c r="F75" s="133" t="s">
        <v>34</v>
      </c>
      <c r="G75" s="107"/>
      <c r="H75" s="114">
        <v>0</v>
      </c>
      <c r="I75" s="107">
        <v>1</v>
      </c>
      <c r="J75" s="114">
        <v>1</v>
      </c>
      <c r="K75" s="107">
        <v>0</v>
      </c>
      <c r="L75" s="114">
        <v>0</v>
      </c>
      <c r="M75" s="116">
        <v>0</v>
      </c>
      <c r="N75" s="107">
        <v>0</v>
      </c>
      <c r="O75" s="134">
        <v>0</v>
      </c>
      <c r="P75" s="134">
        <v>0</v>
      </c>
      <c r="Q75" s="107">
        <v>0</v>
      </c>
      <c r="R75" s="114">
        <v>0</v>
      </c>
      <c r="S75" s="116">
        <v>1</v>
      </c>
      <c r="T75" s="118"/>
    </row>
    <row r="76" spans="1:20" ht="21.6" customHeight="1" x14ac:dyDescent="0.5">
      <c r="A76" s="246"/>
      <c r="B76" s="19"/>
      <c r="C76" s="19"/>
      <c r="D76" s="246"/>
      <c r="E76" s="19"/>
      <c r="F76" s="248" t="s">
        <v>28</v>
      </c>
      <c r="G76" s="31">
        <f>SUM(H76:S76)</f>
        <v>20000</v>
      </c>
      <c r="H76" s="131">
        <v>0</v>
      </c>
      <c r="I76" s="50">
        <v>10000</v>
      </c>
      <c r="J76" s="131">
        <v>0</v>
      </c>
      <c r="K76" s="50">
        <v>0</v>
      </c>
      <c r="L76" s="131">
        <v>0</v>
      </c>
      <c r="M76" s="111">
        <v>0</v>
      </c>
      <c r="N76" s="50">
        <v>0</v>
      </c>
      <c r="O76" s="132">
        <v>0</v>
      </c>
      <c r="P76" s="132">
        <v>0</v>
      </c>
      <c r="Q76" s="50">
        <v>0</v>
      </c>
      <c r="R76" s="131">
        <v>0</v>
      </c>
      <c r="S76" s="111">
        <v>10000</v>
      </c>
      <c r="T76" s="118"/>
    </row>
    <row r="77" spans="1:20" ht="21.6" customHeight="1" x14ac:dyDescent="0.5">
      <c r="A77" s="26" t="s">
        <v>54</v>
      </c>
      <c r="B77" s="11"/>
      <c r="C77" s="11"/>
      <c r="D77" s="26"/>
      <c r="E77" s="19" t="s">
        <v>53</v>
      </c>
      <c r="F77" s="128" t="s">
        <v>34</v>
      </c>
      <c r="G77" s="108"/>
      <c r="H77" s="108">
        <v>1</v>
      </c>
      <c r="I77" s="115">
        <v>1</v>
      </c>
      <c r="J77" s="108">
        <v>1</v>
      </c>
      <c r="K77" s="115">
        <v>1</v>
      </c>
      <c r="L77" s="108">
        <v>1</v>
      </c>
      <c r="M77" s="115">
        <v>1</v>
      </c>
      <c r="N77" s="108">
        <v>1</v>
      </c>
      <c r="O77" s="115">
        <v>1</v>
      </c>
      <c r="P77" s="108">
        <v>1</v>
      </c>
      <c r="Q77" s="115">
        <v>1</v>
      </c>
      <c r="R77" s="108">
        <v>1</v>
      </c>
      <c r="S77" s="115">
        <v>1</v>
      </c>
      <c r="T77" s="70"/>
    </row>
    <row r="78" spans="1:20" ht="21.6" customHeight="1" x14ac:dyDescent="0.5">
      <c r="A78" s="246"/>
      <c r="B78" s="19"/>
      <c r="C78" s="19"/>
      <c r="D78" s="246"/>
      <c r="E78" s="19"/>
      <c r="F78" s="136" t="s">
        <v>28</v>
      </c>
      <c r="G78" s="137">
        <f>SUM(H78:S78)</f>
        <v>140000</v>
      </c>
      <c r="H78" s="50">
        <v>10000</v>
      </c>
      <c r="I78" s="50">
        <v>10000</v>
      </c>
      <c r="J78" s="50">
        <v>10000</v>
      </c>
      <c r="K78" s="50">
        <v>20000</v>
      </c>
      <c r="L78" s="50">
        <v>10000</v>
      </c>
      <c r="M78" s="50">
        <v>10000</v>
      </c>
      <c r="N78" s="50">
        <v>20000</v>
      </c>
      <c r="O78" s="50">
        <v>10000</v>
      </c>
      <c r="P78" s="50">
        <v>10000</v>
      </c>
      <c r="Q78" s="50">
        <v>10000</v>
      </c>
      <c r="R78" s="50">
        <v>10000</v>
      </c>
      <c r="S78" s="50">
        <v>10000</v>
      </c>
      <c r="T78" s="70"/>
    </row>
    <row r="79" spans="1:20" ht="21.6" customHeight="1" x14ac:dyDescent="0.5">
      <c r="A79" s="336" t="s">
        <v>44</v>
      </c>
      <c r="B79" s="337"/>
      <c r="C79" s="337"/>
      <c r="D79" s="337"/>
      <c r="E79" s="337"/>
      <c r="F79" s="331"/>
      <c r="G79" s="138" t="e">
        <f>#REF!+G64+G66+G68+G70+G72+#REF!+G74+#REF!</f>
        <v>#REF!</v>
      </c>
      <c r="H79" s="138" t="e">
        <f>#REF!+H64+H66+H68+H70+H72+#REF!</f>
        <v>#REF!</v>
      </c>
      <c r="I79" s="138" t="e">
        <f>#REF!+I64+I66+I68+I70+I72+#REF!</f>
        <v>#REF!</v>
      </c>
      <c r="J79" s="138" t="e">
        <f>#REF!+J64+J66+J68+J70+J72+#REF!</f>
        <v>#REF!</v>
      </c>
      <c r="K79" s="138" t="e">
        <f>#REF!+K64+K66+K68+K70+K72+#REF!</f>
        <v>#REF!</v>
      </c>
      <c r="L79" s="138" t="e">
        <f>#REF!+L64+L66+L68+L70+L72+#REF!</f>
        <v>#REF!</v>
      </c>
      <c r="M79" s="138" t="e">
        <f>#REF!+M64+M66+M68+M70+M72+#REF!</f>
        <v>#REF!</v>
      </c>
      <c r="N79" s="138" t="e">
        <f>#REF!+N64+N66+N68+N70+N72+#REF!</f>
        <v>#REF!</v>
      </c>
      <c r="O79" s="138" t="e">
        <f>#REF!+O64+O66+O68+O70+O72+#REF!</f>
        <v>#REF!</v>
      </c>
      <c r="P79" s="138" t="e">
        <f>#REF!+P64+P66+P68+P70+P72+#REF!</f>
        <v>#REF!</v>
      </c>
      <c r="Q79" s="138" t="e">
        <f>#REF!+Q64+Q66+Q68+Q70+Q72+#REF!</f>
        <v>#REF!</v>
      </c>
      <c r="R79" s="138" t="e">
        <f>#REF!+R64+R66+R68+R70+R72+#REF!</f>
        <v>#REF!</v>
      </c>
      <c r="S79" s="138" t="e">
        <f>#REF!+S64+S66+S68+S70+S72+#REF!</f>
        <v>#REF!</v>
      </c>
      <c r="T79" s="56"/>
    </row>
    <row r="80" spans="1:20" ht="21.6" customHeight="1" x14ac:dyDescent="0.5">
      <c r="A80" s="3"/>
      <c r="B80" s="3"/>
      <c r="C80" s="3"/>
      <c r="D80" s="3"/>
      <c r="E80" s="3"/>
      <c r="F80" s="3"/>
      <c r="G80" s="139"/>
      <c r="H80" s="139"/>
      <c r="I80" s="139"/>
      <c r="J80" s="139"/>
      <c r="K80" s="139"/>
      <c r="L80" s="139"/>
      <c r="M80" s="139"/>
      <c r="N80" s="139"/>
      <c r="O80" s="139"/>
      <c r="P80" s="139"/>
      <c r="Q80" s="139"/>
      <c r="R80" s="139"/>
      <c r="S80" s="139"/>
    </row>
    <row r="81" spans="1:20" ht="21.6" customHeight="1" x14ac:dyDescent="0.5">
      <c r="A81" s="326" t="s">
        <v>156</v>
      </c>
      <c r="B81" s="326"/>
      <c r="C81" s="326"/>
      <c r="D81" s="326"/>
      <c r="E81" s="326"/>
      <c r="F81" s="326"/>
      <c r="G81" s="326"/>
      <c r="H81" s="326"/>
      <c r="I81" s="326"/>
      <c r="J81" s="326"/>
      <c r="K81" s="326"/>
      <c r="L81" s="326"/>
      <c r="M81" s="326"/>
      <c r="N81" s="326"/>
      <c r="O81" s="326"/>
      <c r="P81" s="326"/>
      <c r="Q81" s="326"/>
      <c r="R81" s="326"/>
    </row>
    <row r="82" spans="1:20" ht="21.6" customHeight="1" x14ac:dyDescent="0.55000000000000004">
      <c r="A82" s="3"/>
      <c r="B82" s="3"/>
      <c r="C82" s="3"/>
      <c r="D82" s="326" t="s">
        <v>0</v>
      </c>
      <c r="E82" s="326"/>
      <c r="F82" s="326"/>
      <c r="G82" s="326"/>
      <c r="H82" s="326"/>
      <c r="I82" s="326"/>
      <c r="J82" s="326"/>
      <c r="K82" s="326"/>
      <c r="L82" s="326"/>
      <c r="M82" s="3"/>
      <c r="N82" s="3"/>
      <c r="O82" s="3"/>
      <c r="P82" s="3"/>
      <c r="Q82" s="3"/>
      <c r="S82" s="140"/>
      <c r="T82" s="140"/>
    </row>
    <row r="83" spans="1:20" ht="21.6" customHeight="1" x14ac:dyDescent="0.5">
      <c r="A83" s="4" t="s">
        <v>45</v>
      </c>
      <c r="B83" s="4"/>
      <c r="D83" s="4"/>
    </row>
    <row r="84" spans="1:20" ht="21.6" customHeight="1" x14ac:dyDescent="0.5">
      <c r="A84" s="4" t="s">
        <v>46</v>
      </c>
      <c r="B84" s="4"/>
      <c r="C84" s="4"/>
    </row>
    <row r="85" spans="1:20" ht="21.75" customHeight="1" x14ac:dyDescent="0.5">
      <c r="A85" s="4" t="s">
        <v>47</v>
      </c>
      <c r="B85" s="4"/>
      <c r="C85" s="4"/>
    </row>
    <row r="86" spans="1:20" x14ac:dyDescent="0.5">
      <c r="A86" s="309" t="s">
        <v>4</v>
      </c>
      <c r="B86" s="311" t="s">
        <v>5</v>
      </c>
      <c r="C86" s="312"/>
      <c r="D86" s="313"/>
      <c r="E86" s="5" t="s">
        <v>6</v>
      </c>
      <c r="F86" s="309" t="s">
        <v>7</v>
      </c>
      <c r="G86" s="5" t="s">
        <v>8</v>
      </c>
      <c r="H86" s="316" t="s">
        <v>9</v>
      </c>
      <c r="I86" s="317"/>
      <c r="J86" s="317"/>
      <c r="K86" s="317"/>
      <c r="L86" s="317"/>
      <c r="M86" s="317"/>
      <c r="N86" s="317"/>
      <c r="O86" s="317"/>
      <c r="P86" s="317"/>
      <c r="Q86" s="317"/>
      <c r="R86" s="317"/>
      <c r="S86" s="318"/>
      <c r="T86" s="309" t="s">
        <v>10</v>
      </c>
    </row>
    <row r="87" spans="1:20" ht="21.6" customHeight="1" x14ac:dyDescent="0.5">
      <c r="A87" s="310"/>
      <c r="B87" s="6" t="s">
        <v>11</v>
      </c>
      <c r="C87" s="6" t="s">
        <v>12</v>
      </c>
      <c r="D87" s="7" t="s">
        <v>13</v>
      </c>
      <c r="E87" s="60"/>
      <c r="F87" s="335"/>
      <c r="G87" s="60"/>
      <c r="H87" s="61" t="s">
        <v>14</v>
      </c>
      <c r="I87" s="60" t="s">
        <v>15</v>
      </c>
      <c r="J87" s="60" t="s">
        <v>16</v>
      </c>
      <c r="K87" s="60" t="s">
        <v>17</v>
      </c>
      <c r="L87" s="60" t="s">
        <v>18</v>
      </c>
      <c r="M87" s="141" t="s">
        <v>19</v>
      </c>
      <c r="N87" s="5" t="s">
        <v>20</v>
      </c>
      <c r="O87" s="142" t="s">
        <v>21</v>
      </c>
      <c r="P87" s="5" t="s">
        <v>22</v>
      </c>
      <c r="Q87" s="142" t="s">
        <v>23</v>
      </c>
      <c r="R87" s="5" t="s">
        <v>24</v>
      </c>
      <c r="S87" s="61" t="s">
        <v>25</v>
      </c>
      <c r="T87" s="310"/>
    </row>
    <row r="88" spans="1:20" ht="21.6" customHeight="1" x14ac:dyDescent="0.5">
      <c r="A88" s="143" t="s">
        <v>48</v>
      </c>
      <c r="B88" s="144"/>
      <c r="C88" s="145"/>
      <c r="D88" s="146"/>
      <c r="E88" s="147"/>
      <c r="F88" s="148" t="s">
        <v>28</v>
      </c>
      <c r="G88" s="149" t="e">
        <f>G115+G146+G175</f>
        <v>#REF!</v>
      </c>
      <c r="H88" s="150" t="e">
        <f>H115+H146+H175</f>
        <v>#REF!</v>
      </c>
      <c r="I88" s="149" t="e">
        <f>I115+I146+I175</f>
        <v>#REF!</v>
      </c>
      <c r="J88" s="150" t="e">
        <f>J115+J146+J175</f>
        <v>#REF!</v>
      </c>
      <c r="K88" s="149" t="e">
        <f>K115+K146+K175</f>
        <v>#REF!</v>
      </c>
      <c r="L88" s="150" t="e">
        <f>L115+L146+L175</f>
        <v>#REF!</v>
      </c>
      <c r="M88" s="149" t="e">
        <f>M115+M146+M175</f>
        <v>#REF!</v>
      </c>
      <c r="N88" s="150" t="e">
        <f>N115+N146+N175</f>
        <v>#REF!</v>
      </c>
      <c r="O88" s="149" t="e">
        <f>O115+O146+O175</f>
        <v>#REF!</v>
      </c>
      <c r="P88" s="150" t="e">
        <f>P115+P146+P175</f>
        <v>#REF!</v>
      </c>
      <c r="Q88" s="149" t="e">
        <f>Q115+Q146+Q175</f>
        <v>#REF!</v>
      </c>
      <c r="R88" s="150" t="e">
        <f>R115+R146+R175</f>
        <v>#REF!</v>
      </c>
      <c r="S88" s="149" t="e">
        <f>S115+S146+S175</f>
        <v>#REF!</v>
      </c>
      <c r="T88" s="151"/>
    </row>
    <row r="89" spans="1:20" ht="21.6" customHeight="1" x14ac:dyDescent="0.5">
      <c r="A89" s="152" t="s">
        <v>55</v>
      </c>
      <c r="B89" s="153"/>
      <c r="C89" s="154"/>
      <c r="D89" s="155"/>
      <c r="E89" s="156"/>
      <c r="F89" s="157"/>
      <c r="G89" s="156"/>
      <c r="H89" s="158"/>
      <c r="I89" s="156"/>
      <c r="J89" s="158"/>
      <c r="K89" s="156"/>
      <c r="L89" s="158"/>
      <c r="M89" s="156"/>
      <c r="N89" s="158"/>
      <c r="O89" s="156"/>
      <c r="P89" s="158"/>
      <c r="Q89" s="156"/>
      <c r="R89" s="158"/>
      <c r="S89" s="159"/>
      <c r="T89" s="160"/>
    </row>
    <row r="90" spans="1:20" ht="21.6" customHeight="1" x14ac:dyDescent="0.5">
      <c r="A90" s="68" t="s">
        <v>56</v>
      </c>
      <c r="B90" s="161"/>
      <c r="C90" s="162"/>
      <c r="D90" s="161"/>
      <c r="E90" s="163"/>
      <c r="F90" s="164"/>
      <c r="G90" s="163"/>
      <c r="H90" s="164"/>
      <c r="I90" s="163"/>
      <c r="J90" s="164"/>
      <c r="K90" s="163"/>
      <c r="L90" s="164"/>
      <c r="M90" s="163"/>
      <c r="N90" s="164"/>
      <c r="O90" s="163"/>
      <c r="P90" s="164"/>
      <c r="Q90" s="163"/>
      <c r="R90" s="164"/>
      <c r="S90" s="165"/>
      <c r="T90" s="160"/>
    </row>
    <row r="91" spans="1:20" ht="21.6" customHeight="1" x14ac:dyDescent="0.5">
      <c r="A91" s="68" t="s">
        <v>57</v>
      </c>
      <c r="B91" s="161"/>
      <c r="C91" s="162"/>
      <c r="D91" s="161"/>
      <c r="E91" s="163"/>
      <c r="F91" s="166"/>
      <c r="G91" s="163"/>
      <c r="H91" s="166"/>
      <c r="I91" s="167"/>
      <c r="J91" s="166"/>
      <c r="K91" s="167"/>
      <c r="L91" s="166"/>
      <c r="M91" s="167"/>
      <c r="N91" s="166"/>
      <c r="O91" s="167"/>
      <c r="P91" s="166"/>
      <c r="Q91" s="167"/>
      <c r="R91" s="166"/>
      <c r="S91" s="168"/>
      <c r="T91" s="160"/>
    </row>
    <row r="92" spans="1:20" ht="21.6" customHeight="1" x14ac:dyDescent="0.5">
      <c r="A92" s="339" t="s">
        <v>58</v>
      </c>
      <c r="B92" s="169">
        <v>4</v>
      </c>
      <c r="C92" s="170">
        <v>4</v>
      </c>
      <c r="D92" s="340" t="s">
        <v>27</v>
      </c>
      <c r="E92" s="341" t="s">
        <v>59</v>
      </c>
      <c r="F92" s="171" t="s">
        <v>34</v>
      </c>
      <c r="G92" s="171"/>
      <c r="H92" s="171">
        <v>1</v>
      </c>
      <c r="I92" s="171">
        <v>1</v>
      </c>
      <c r="J92" s="171">
        <v>1</v>
      </c>
      <c r="K92" s="171">
        <v>1</v>
      </c>
      <c r="L92" s="171">
        <v>1</v>
      </c>
      <c r="M92" s="171">
        <v>1</v>
      </c>
      <c r="N92" s="171">
        <v>1</v>
      </c>
      <c r="O92" s="171">
        <v>1</v>
      </c>
      <c r="P92" s="171">
        <v>1</v>
      </c>
      <c r="Q92" s="171">
        <v>1</v>
      </c>
      <c r="R92" s="171">
        <v>1</v>
      </c>
      <c r="S92" s="171">
        <v>1</v>
      </c>
      <c r="T92" s="343"/>
    </row>
    <row r="93" spans="1:20" ht="21.6" customHeight="1" x14ac:dyDescent="0.5">
      <c r="A93" s="339"/>
      <c r="B93" s="169"/>
      <c r="C93" s="170"/>
      <c r="D93" s="340"/>
      <c r="E93" s="342"/>
      <c r="F93" s="174" t="s">
        <v>28</v>
      </c>
      <c r="G93" s="175">
        <f>H93+I93+J93+K93+L93+M93+N93+O93+P93+Q93+R93+S93</f>
        <v>45600</v>
      </c>
      <c r="H93" s="175">
        <v>3800</v>
      </c>
      <c r="I93" s="175">
        <v>3800</v>
      </c>
      <c r="J93" s="175">
        <v>3800</v>
      </c>
      <c r="K93" s="175">
        <v>3800</v>
      </c>
      <c r="L93" s="175">
        <v>3800</v>
      </c>
      <c r="M93" s="175">
        <v>3800</v>
      </c>
      <c r="N93" s="175">
        <v>3800</v>
      </c>
      <c r="O93" s="175">
        <v>3800</v>
      </c>
      <c r="P93" s="175">
        <v>3800</v>
      </c>
      <c r="Q93" s="175">
        <v>3800</v>
      </c>
      <c r="R93" s="175">
        <v>3800</v>
      </c>
      <c r="S93" s="175">
        <v>3800</v>
      </c>
      <c r="T93" s="343"/>
    </row>
    <row r="94" spans="1:20" ht="21.6" customHeight="1" x14ac:dyDescent="0.5">
      <c r="A94" s="176" t="s">
        <v>60</v>
      </c>
      <c r="B94" s="169"/>
      <c r="C94" s="170"/>
      <c r="D94" s="169"/>
      <c r="E94" s="171" t="s">
        <v>34</v>
      </c>
      <c r="F94" s="171" t="s">
        <v>61</v>
      </c>
      <c r="G94" s="171">
        <v>0</v>
      </c>
      <c r="H94" s="171">
        <v>0</v>
      </c>
      <c r="I94" s="171">
        <v>0</v>
      </c>
      <c r="J94" s="171">
        <v>0</v>
      </c>
      <c r="K94" s="171">
        <v>0</v>
      </c>
      <c r="L94" s="171">
        <v>0</v>
      </c>
      <c r="M94" s="171">
        <v>0</v>
      </c>
      <c r="N94" s="171">
        <v>0</v>
      </c>
      <c r="O94" s="172">
        <v>1</v>
      </c>
      <c r="P94" s="171">
        <v>0</v>
      </c>
      <c r="Q94" s="171">
        <v>0</v>
      </c>
      <c r="R94" s="173">
        <v>0</v>
      </c>
      <c r="S94" s="177"/>
      <c r="T94" s="178"/>
    </row>
    <row r="95" spans="1:20" ht="21.6" customHeight="1" x14ac:dyDescent="0.5">
      <c r="B95" s="169"/>
      <c r="C95" s="170"/>
      <c r="D95" s="169"/>
      <c r="E95" s="179"/>
      <c r="F95" s="161"/>
      <c r="G95" s="175">
        <f>H95+I95+J95+K95+L95+M95+N95+O95+P95+Q95+R95+S95</f>
        <v>70000</v>
      </c>
      <c r="H95" s="180"/>
      <c r="I95" s="180"/>
      <c r="J95" s="181"/>
      <c r="K95" s="180"/>
      <c r="L95" s="180"/>
      <c r="M95" s="180"/>
      <c r="N95" s="180"/>
      <c r="O95" s="180">
        <v>70000</v>
      </c>
      <c r="P95" s="180"/>
      <c r="Q95" s="180"/>
      <c r="R95" s="180"/>
      <c r="S95" s="177"/>
      <c r="T95" s="178"/>
    </row>
    <row r="96" spans="1:20" ht="21.6" customHeight="1" x14ac:dyDescent="0.5">
      <c r="A96" s="18" t="s">
        <v>62</v>
      </c>
      <c r="B96" s="169">
        <v>1</v>
      </c>
      <c r="C96" s="170">
        <v>1</v>
      </c>
      <c r="D96" s="340" t="s">
        <v>63</v>
      </c>
      <c r="E96" s="344" t="s">
        <v>59</v>
      </c>
      <c r="F96" s="171" t="s">
        <v>34</v>
      </c>
      <c r="G96" s="303"/>
      <c r="H96" s="171">
        <v>0</v>
      </c>
      <c r="I96" s="171">
        <v>0</v>
      </c>
      <c r="J96" s="171">
        <v>1</v>
      </c>
      <c r="K96" s="171">
        <v>0</v>
      </c>
      <c r="L96" s="171">
        <v>0</v>
      </c>
      <c r="M96" s="171">
        <v>0</v>
      </c>
      <c r="N96" s="171">
        <v>0</v>
      </c>
      <c r="O96" s="171">
        <v>0</v>
      </c>
      <c r="P96" s="171">
        <v>0</v>
      </c>
      <c r="Q96" s="171">
        <v>0</v>
      </c>
      <c r="R96" s="171">
        <v>0</v>
      </c>
      <c r="S96" s="171">
        <v>0</v>
      </c>
      <c r="T96" s="343"/>
    </row>
    <row r="97" spans="1:20" ht="21.6" customHeight="1" x14ac:dyDescent="0.5">
      <c r="A97" s="18" t="s">
        <v>64</v>
      </c>
      <c r="B97" s="169"/>
      <c r="C97" s="170"/>
      <c r="D97" s="340"/>
      <c r="E97" s="343"/>
      <c r="F97" s="161" t="s">
        <v>28</v>
      </c>
      <c r="G97" s="302">
        <f>H97+I97+J97+K97+L97+M97+N97+O97+P97+Q97+R97+S97</f>
        <v>10000</v>
      </c>
      <c r="H97" s="175">
        <v>0</v>
      </c>
      <c r="I97" s="175">
        <v>0</v>
      </c>
      <c r="J97" s="175">
        <v>10000</v>
      </c>
      <c r="K97" s="175">
        <v>0</v>
      </c>
      <c r="L97" s="175">
        <v>0</v>
      </c>
      <c r="M97" s="175">
        <v>0</v>
      </c>
      <c r="N97" s="175">
        <v>0</v>
      </c>
      <c r="O97" s="175">
        <v>0</v>
      </c>
      <c r="P97" s="175">
        <v>0</v>
      </c>
      <c r="Q97" s="175">
        <v>0</v>
      </c>
      <c r="R97" s="175">
        <v>0</v>
      </c>
      <c r="S97" s="182">
        <v>0</v>
      </c>
      <c r="T97" s="343"/>
    </row>
    <row r="98" spans="1:20" ht="21.6" customHeight="1" x14ac:dyDescent="0.5">
      <c r="A98" s="307"/>
      <c r="B98" s="304"/>
      <c r="C98" s="170"/>
      <c r="D98" s="340"/>
      <c r="E98" s="343"/>
      <c r="F98" s="161" t="s">
        <v>34</v>
      </c>
      <c r="G98" s="302"/>
      <c r="H98" s="175"/>
      <c r="I98" s="175"/>
      <c r="J98" s="175"/>
      <c r="K98" s="175"/>
      <c r="L98" s="175"/>
      <c r="M98" s="175"/>
      <c r="N98" s="406">
        <v>1</v>
      </c>
      <c r="O98" s="175"/>
      <c r="P98" s="175"/>
      <c r="Q98" s="175"/>
      <c r="R98" s="175"/>
      <c r="S98" s="182"/>
      <c r="T98" s="343"/>
    </row>
    <row r="99" spans="1:20" ht="21.6" customHeight="1" x14ac:dyDescent="0.5">
      <c r="A99" s="18" t="s">
        <v>65</v>
      </c>
      <c r="B99" s="169"/>
      <c r="C99" s="170"/>
      <c r="D99" s="340"/>
      <c r="E99" s="343"/>
      <c r="F99" s="161" t="s">
        <v>28</v>
      </c>
      <c r="G99" s="302">
        <f t="shared" ref="G99:G108" si="0">H99+I99+J99+K99+L99+M99+N99+O99+P99+Q99+R99+S99</f>
        <v>10000</v>
      </c>
      <c r="H99" s="175">
        <v>0</v>
      </c>
      <c r="I99" s="175">
        <v>0</v>
      </c>
      <c r="J99" s="175">
        <v>0</v>
      </c>
      <c r="K99" s="175">
        <v>0</v>
      </c>
      <c r="L99" s="175">
        <v>0</v>
      </c>
      <c r="M99" s="175">
        <v>0</v>
      </c>
      <c r="N99" s="175">
        <v>10000</v>
      </c>
      <c r="O99" s="175">
        <v>0</v>
      </c>
      <c r="P99" s="175">
        <v>0</v>
      </c>
      <c r="Q99" s="175">
        <v>0</v>
      </c>
      <c r="R99" s="175">
        <v>0</v>
      </c>
      <c r="S99" s="182">
        <v>0</v>
      </c>
      <c r="T99" s="343"/>
    </row>
    <row r="100" spans="1:20" ht="21.6" customHeight="1" x14ac:dyDescent="0.5">
      <c r="A100" s="307"/>
      <c r="B100" s="304"/>
      <c r="C100" s="170"/>
      <c r="D100" s="340"/>
      <c r="E100" s="343"/>
      <c r="F100" s="161" t="s">
        <v>34</v>
      </c>
      <c r="G100" s="302"/>
      <c r="H100" s="175"/>
      <c r="I100" s="175"/>
      <c r="J100" s="175"/>
      <c r="K100" s="175"/>
      <c r="L100" s="175"/>
      <c r="M100" s="175"/>
      <c r="N100" s="175"/>
      <c r="O100" s="175"/>
      <c r="P100" s="175"/>
      <c r="Q100" s="406">
        <v>1</v>
      </c>
      <c r="R100" s="175"/>
      <c r="S100" s="182"/>
      <c r="T100" s="343"/>
    </row>
    <row r="101" spans="1:20" ht="21.6" customHeight="1" x14ac:dyDescent="0.5">
      <c r="A101" s="18" t="s">
        <v>66</v>
      </c>
      <c r="B101" s="169"/>
      <c r="C101" s="170"/>
      <c r="D101" s="340"/>
      <c r="E101" s="343"/>
      <c r="F101" s="161" t="s">
        <v>28</v>
      </c>
      <c r="G101" s="302">
        <f t="shared" si="0"/>
        <v>10000</v>
      </c>
      <c r="H101" s="175">
        <v>0</v>
      </c>
      <c r="I101" s="175">
        <v>0</v>
      </c>
      <c r="J101" s="175">
        <v>0</v>
      </c>
      <c r="K101" s="175">
        <v>0</v>
      </c>
      <c r="L101" s="175">
        <v>0</v>
      </c>
      <c r="M101" s="175">
        <v>0</v>
      </c>
      <c r="N101" s="175">
        <v>0</v>
      </c>
      <c r="O101" s="175">
        <v>0</v>
      </c>
      <c r="P101" s="175">
        <v>0</v>
      </c>
      <c r="Q101" s="175">
        <v>10000</v>
      </c>
      <c r="R101" s="175">
        <v>0</v>
      </c>
      <c r="S101" s="182">
        <v>0</v>
      </c>
      <c r="T101" s="343"/>
    </row>
    <row r="102" spans="1:20" ht="21.6" customHeight="1" x14ac:dyDescent="0.5">
      <c r="A102" s="307"/>
      <c r="B102" s="304"/>
      <c r="C102" s="170"/>
      <c r="D102" s="340"/>
      <c r="E102" s="343"/>
      <c r="F102" s="161" t="s">
        <v>34</v>
      </c>
      <c r="G102" s="302"/>
      <c r="H102" s="175"/>
      <c r="I102" s="175"/>
      <c r="J102" s="175"/>
      <c r="K102" s="175"/>
      <c r="L102" s="406">
        <v>1</v>
      </c>
      <c r="M102" s="175"/>
      <c r="N102" s="175"/>
      <c r="O102" s="175"/>
      <c r="P102" s="175"/>
      <c r="Q102" s="175"/>
      <c r="R102" s="175"/>
      <c r="S102" s="182"/>
      <c r="T102" s="343"/>
    </row>
    <row r="103" spans="1:20" ht="21.6" customHeight="1" x14ac:dyDescent="0.5">
      <c r="A103" s="18" t="s">
        <v>67</v>
      </c>
      <c r="B103" s="290"/>
      <c r="C103" s="170"/>
      <c r="D103" s="340"/>
      <c r="E103" s="343"/>
      <c r="F103" s="161" t="s">
        <v>28</v>
      </c>
      <c r="G103" s="302">
        <f>H103+I103+J103+K103+L103+M103+N103+O103+P103+Q103+R103+S103</f>
        <v>5000</v>
      </c>
      <c r="H103" s="175">
        <v>0</v>
      </c>
      <c r="I103" s="175">
        <v>0</v>
      </c>
      <c r="J103" s="175">
        <v>0</v>
      </c>
      <c r="K103" s="175">
        <v>0</v>
      </c>
      <c r="L103" s="175">
        <v>5000</v>
      </c>
      <c r="M103" s="175">
        <v>0</v>
      </c>
      <c r="N103" s="175">
        <v>0</v>
      </c>
      <c r="O103" s="175">
        <v>0</v>
      </c>
      <c r="P103" s="175">
        <v>0</v>
      </c>
      <c r="Q103" s="175">
        <v>0</v>
      </c>
      <c r="R103" s="175">
        <v>0</v>
      </c>
      <c r="S103" s="182">
        <v>0</v>
      </c>
      <c r="T103" s="343"/>
    </row>
    <row r="104" spans="1:20" ht="21.6" customHeight="1" x14ac:dyDescent="0.5">
      <c r="A104" s="307"/>
      <c r="B104" s="304"/>
      <c r="C104" s="170"/>
      <c r="D104" s="304"/>
      <c r="E104" s="306"/>
      <c r="F104" s="161" t="s">
        <v>34</v>
      </c>
      <c r="G104" s="278"/>
      <c r="H104" s="278"/>
      <c r="I104" s="278"/>
      <c r="J104" s="278"/>
      <c r="K104" s="278"/>
      <c r="L104" s="278"/>
      <c r="M104" s="278"/>
      <c r="N104" s="278"/>
      <c r="O104" s="278"/>
      <c r="P104" s="278"/>
      <c r="Q104" s="278"/>
      <c r="R104" s="278"/>
      <c r="S104" s="278"/>
      <c r="T104" s="305"/>
    </row>
    <row r="105" spans="1:20" ht="21.6" customHeight="1" x14ac:dyDescent="0.5">
      <c r="A105" s="19" t="s">
        <v>83</v>
      </c>
      <c r="B105" s="169"/>
      <c r="C105" s="170"/>
      <c r="D105" s="169"/>
      <c r="E105" s="179"/>
      <c r="F105" s="161" t="s">
        <v>28</v>
      </c>
      <c r="G105" s="180">
        <f>SUM(G97:G103)</f>
        <v>35000</v>
      </c>
      <c r="H105" s="180"/>
      <c r="I105" s="180"/>
      <c r="J105" s="180"/>
      <c r="K105" s="180"/>
      <c r="L105" s="180"/>
      <c r="M105" s="180"/>
      <c r="N105" s="180"/>
      <c r="O105" s="180"/>
      <c r="P105" s="180"/>
      <c r="Q105" s="180"/>
      <c r="R105" s="180"/>
      <c r="S105" s="177"/>
      <c r="T105" s="178"/>
    </row>
    <row r="106" spans="1:20" ht="21.6" customHeight="1" x14ac:dyDescent="0.5">
      <c r="A106" s="339" t="s">
        <v>68</v>
      </c>
      <c r="B106" s="169">
        <v>1</v>
      </c>
      <c r="C106" s="170">
        <v>1</v>
      </c>
      <c r="D106" s="291" t="s">
        <v>69</v>
      </c>
      <c r="E106" s="341" t="s">
        <v>59</v>
      </c>
      <c r="F106" s="171" t="s">
        <v>34</v>
      </c>
      <c r="G106" s="171"/>
      <c r="H106" s="171"/>
      <c r="I106" s="171">
        <v>1</v>
      </c>
      <c r="J106" s="171"/>
      <c r="K106" s="171"/>
      <c r="L106" s="171"/>
      <c r="M106" s="171"/>
      <c r="N106" s="171">
        <v>1</v>
      </c>
      <c r="O106" s="171"/>
      <c r="P106" s="171"/>
      <c r="Q106" s="171"/>
      <c r="R106" s="171"/>
      <c r="S106" s="173"/>
      <c r="T106" s="343"/>
    </row>
    <row r="107" spans="1:20" ht="21.6" customHeight="1" x14ac:dyDescent="0.5">
      <c r="A107" s="339"/>
      <c r="B107" s="290"/>
      <c r="C107" s="170"/>
      <c r="D107" s="291"/>
      <c r="E107" s="349"/>
      <c r="F107" s="161"/>
      <c r="G107" s="175">
        <f t="shared" ref="G107" si="1">H107+I107+J107+K107+L107+M107+N107+O107+P107+Q107+R107+S107</f>
        <v>50000</v>
      </c>
      <c r="H107" s="175"/>
      <c r="I107" s="175">
        <v>25000</v>
      </c>
      <c r="J107" s="175"/>
      <c r="K107" s="175"/>
      <c r="L107" s="175"/>
      <c r="M107" s="175"/>
      <c r="N107" s="175">
        <v>25000</v>
      </c>
      <c r="O107" s="175"/>
      <c r="P107" s="175"/>
      <c r="Q107" s="175"/>
      <c r="R107" s="175"/>
      <c r="S107" s="182"/>
      <c r="T107" s="343"/>
    </row>
    <row r="108" spans="1:20" ht="21.6" customHeight="1" x14ac:dyDescent="0.5">
      <c r="A108" s="339"/>
      <c r="B108" s="169"/>
      <c r="C108" s="170"/>
      <c r="D108" s="291"/>
      <c r="E108" s="342"/>
      <c r="F108" s="174" t="s">
        <v>28</v>
      </c>
      <c r="G108" s="175">
        <f t="shared" si="0"/>
        <v>15000</v>
      </c>
      <c r="H108" s="175">
        <v>0</v>
      </c>
      <c r="I108" s="175">
        <v>15000</v>
      </c>
      <c r="J108" s="175"/>
      <c r="K108" s="175"/>
      <c r="L108" s="175"/>
      <c r="M108" s="175"/>
      <c r="N108" s="175"/>
      <c r="O108" s="175"/>
      <c r="P108" s="175"/>
      <c r="Q108" s="175"/>
      <c r="R108" s="175"/>
      <c r="S108" s="182"/>
      <c r="T108" s="343"/>
    </row>
    <row r="109" spans="1:20" ht="21.6" customHeight="1" x14ac:dyDescent="0.5">
      <c r="A109" s="350" t="s">
        <v>82</v>
      </c>
      <c r="B109" s="169">
        <v>1</v>
      </c>
      <c r="C109" s="170">
        <v>1</v>
      </c>
      <c r="D109" s="291" t="s">
        <v>63</v>
      </c>
      <c r="E109" s="341" t="s">
        <v>59</v>
      </c>
      <c r="F109" s="171" t="s">
        <v>34</v>
      </c>
      <c r="G109" s="171"/>
      <c r="H109" s="171"/>
      <c r="I109" s="171"/>
      <c r="J109" s="171"/>
      <c r="K109" s="171"/>
      <c r="L109" s="171"/>
      <c r="M109" s="171"/>
      <c r="N109" s="171"/>
      <c r="O109" s="171"/>
      <c r="P109" s="171"/>
      <c r="Q109" s="171"/>
      <c r="R109" s="171"/>
      <c r="S109" s="173"/>
      <c r="T109" s="343" t="s">
        <v>86</v>
      </c>
    </row>
    <row r="110" spans="1:20" ht="21.6" customHeight="1" x14ac:dyDescent="0.5">
      <c r="A110" s="350"/>
      <c r="B110" s="290"/>
      <c r="C110" s="170"/>
      <c r="D110" s="291"/>
      <c r="E110" s="349"/>
      <c r="F110" s="161" t="s">
        <v>28</v>
      </c>
      <c r="G110" s="175">
        <f>H110+I110+J110+K110+L110+M110+N110+O110+S110</f>
        <v>200000</v>
      </c>
      <c r="H110" s="175"/>
      <c r="I110" s="175">
        <v>200000</v>
      </c>
      <c r="J110" s="175"/>
      <c r="K110" s="175"/>
      <c r="L110" s="175"/>
      <c r="M110" s="175"/>
      <c r="N110" s="175"/>
      <c r="O110" s="175"/>
      <c r="P110" s="175"/>
      <c r="Q110" s="175"/>
      <c r="R110" s="175"/>
      <c r="S110" s="182"/>
      <c r="T110" s="343"/>
    </row>
    <row r="111" spans="1:20" ht="21.6" customHeight="1" x14ac:dyDescent="0.5">
      <c r="A111" s="350"/>
      <c r="B111" s="169"/>
      <c r="C111" s="170"/>
      <c r="D111" s="291"/>
      <c r="E111" s="342"/>
      <c r="F111" s="174" t="s">
        <v>84</v>
      </c>
      <c r="G111" s="175">
        <f>H111+I111+J111+K111+L111+M111+N111+O111+S111</f>
        <v>200000</v>
      </c>
      <c r="H111" s="175"/>
      <c r="I111" s="175">
        <v>200000</v>
      </c>
      <c r="J111" s="175"/>
      <c r="K111" s="175"/>
      <c r="L111" s="175"/>
      <c r="M111" s="175"/>
      <c r="N111" s="175"/>
      <c r="O111" s="175"/>
      <c r="P111" s="175"/>
      <c r="Q111" s="175"/>
      <c r="R111" s="175"/>
      <c r="S111" s="182"/>
      <c r="T111" s="343"/>
    </row>
    <row r="112" spans="1:20" ht="21.6" customHeight="1" x14ac:dyDescent="0.5">
      <c r="A112" s="339" t="s">
        <v>183</v>
      </c>
      <c r="B112" s="169">
        <v>4</v>
      </c>
      <c r="C112" s="170">
        <v>4</v>
      </c>
      <c r="D112" s="291" t="s">
        <v>27</v>
      </c>
      <c r="E112" s="341" t="s">
        <v>59</v>
      </c>
      <c r="F112" s="171" t="s">
        <v>34</v>
      </c>
      <c r="G112" s="171"/>
      <c r="H112" s="171"/>
      <c r="I112" s="171">
        <v>1</v>
      </c>
      <c r="J112" s="171">
        <v>0</v>
      </c>
      <c r="K112" s="171"/>
      <c r="L112" s="171">
        <v>0</v>
      </c>
      <c r="M112" s="171">
        <v>0</v>
      </c>
      <c r="N112" s="171">
        <v>0</v>
      </c>
      <c r="O112" s="171">
        <v>0</v>
      </c>
      <c r="P112" s="171">
        <v>0</v>
      </c>
      <c r="Q112" s="171">
        <v>0</v>
      </c>
      <c r="R112" s="171">
        <v>0</v>
      </c>
      <c r="S112" s="173">
        <v>0</v>
      </c>
      <c r="T112" s="343" t="s">
        <v>87</v>
      </c>
    </row>
    <row r="113" spans="1:20" ht="21.6" customHeight="1" x14ac:dyDescent="0.5">
      <c r="A113" s="339"/>
      <c r="B113" s="169"/>
      <c r="C113" s="170"/>
      <c r="D113" s="291"/>
      <c r="E113" s="342"/>
      <c r="F113" s="174" t="s">
        <v>28</v>
      </c>
      <c r="G113" s="175">
        <f>H113+I113+J113+K113+L113+M113+N113+O113+S113</f>
        <v>40000</v>
      </c>
      <c r="H113" s="175"/>
      <c r="I113" s="175">
        <v>40000</v>
      </c>
      <c r="J113" s="175"/>
      <c r="K113" s="175"/>
      <c r="L113" s="175"/>
      <c r="M113" s="175"/>
      <c r="N113" s="175"/>
      <c r="O113" s="175"/>
      <c r="P113" s="175"/>
      <c r="Q113" s="175"/>
      <c r="R113" s="175"/>
      <c r="S113" s="182"/>
      <c r="T113" s="343"/>
    </row>
    <row r="114" spans="1:20" ht="21.6" customHeight="1" x14ac:dyDescent="0.5">
      <c r="A114" s="289"/>
      <c r="B114" s="261"/>
      <c r="C114" s="170"/>
      <c r="D114" s="275"/>
      <c r="E114" s="300"/>
      <c r="F114" s="171" t="s">
        <v>84</v>
      </c>
      <c r="G114" s="181"/>
      <c r="H114" s="181"/>
      <c r="I114" s="181">
        <v>40000</v>
      </c>
      <c r="J114" s="181"/>
      <c r="K114" s="181"/>
      <c r="L114" s="181"/>
      <c r="M114" s="181"/>
      <c r="N114" s="181"/>
      <c r="O114" s="181"/>
      <c r="P114" s="181"/>
      <c r="Q114" s="181"/>
      <c r="R114" s="181"/>
      <c r="S114" s="301"/>
      <c r="T114" s="291"/>
    </row>
    <row r="115" spans="1:20" ht="21.6" customHeight="1" x14ac:dyDescent="0.5">
      <c r="A115" s="346" t="s">
        <v>44</v>
      </c>
      <c r="B115" s="347"/>
      <c r="C115" s="347"/>
      <c r="D115" s="347"/>
      <c r="E115" s="347"/>
      <c r="F115" s="348"/>
      <c r="G115" s="183">
        <f>G93+G108+G111+G113+G105+G95</f>
        <v>405600</v>
      </c>
      <c r="H115" s="183">
        <f>H93+H103+H108+H111+H113</f>
        <v>3800</v>
      </c>
      <c r="I115" s="183">
        <f>I93+I103+I108+I111+I113</f>
        <v>258800</v>
      </c>
      <c r="J115" s="183">
        <f>J93+J103+J108+J111+J113</f>
        <v>3800</v>
      </c>
      <c r="K115" s="183">
        <f>K93+K103+K108+K111+K113</f>
        <v>3800</v>
      </c>
      <c r="L115" s="183">
        <f>L93+L103+L108+L111+L113</f>
        <v>8800</v>
      </c>
      <c r="M115" s="183">
        <f>M93+M103+M108+M111+M113</f>
        <v>3800</v>
      </c>
      <c r="N115" s="183">
        <f>N93+N103+N108+N111+N113</f>
        <v>3800</v>
      </c>
      <c r="O115" s="183">
        <f>O93+O103+O108+O111+O113</f>
        <v>3800</v>
      </c>
      <c r="P115" s="183">
        <f>P93+P103+P108+P111+P113</f>
        <v>3800</v>
      </c>
      <c r="Q115" s="183">
        <f>Q93+Q103+Q108+Q111+Q113</f>
        <v>3800</v>
      </c>
      <c r="R115" s="183">
        <f>R93+R103+R108+R111+R113</f>
        <v>3800</v>
      </c>
      <c r="S115" s="183">
        <f>S93+S103+S108+S111+S113</f>
        <v>3800</v>
      </c>
      <c r="T115" s="184"/>
    </row>
    <row r="116" spans="1:20" ht="21.6" customHeight="1" x14ac:dyDescent="0.5">
      <c r="A116" s="185"/>
      <c r="B116" s="185"/>
      <c r="C116" s="185"/>
      <c r="D116" s="185"/>
      <c r="E116" s="185"/>
      <c r="F116" s="185"/>
      <c r="G116" s="186"/>
      <c r="H116" s="186"/>
      <c r="I116" s="186"/>
      <c r="J116" s="186"/>
      <c r="K116" s="186"/>
      <c r="L116" s="186"/>
      <c r="M116" s="186"/>
      <c r="N116" s="186"/>
      <c r="O116" s="186"/>
      <c r="P116" s="186"/>
      <c r="Q116" s="186"/>
      <c r="R116" s="186"/>
      <c r="S116" s="186"/>
      <c r="T116" s="179"/>
    </row>
    <row r="117" spans="1:20" ht="21.6" customHeight="1" x14ac:dyDescent="0.5">
      <c r="A117" s="326" t="s">
        <v>156</v>
      </c>
      <c r="B117" s="326"/>
      <c r="C117" s="326"/>
      <c r="D117" s="326"/>
      <c r="E117" s="326"/>
      <c r="F117" s="326"/>
      <c r="G117" s="326"/>
      <c r="H117" s="326"/>
      <c r="I117" s="326"/>
      <c r="J117" s="326"/>
      <c r="K117" s="326"/>
      <c r="L117" s="326"/>
      <c r="M117" s="326"/>
      <c r="N117" s="326"/>
      <c r="O117" s="326"/>
      <c r="P117" s="326"/>
      <c r="Q117" s="326"/>
      <c r="R117" s="326"/>
    </row>
    <row r="118" spans="1:20" ht="21.6" customHeight="1" x14ac:dyDescent="0.55000000000000004">
      <c r="A118" s="297" t="s">
        <v>148</v>
      </c>
      <c r="B118" s="3"/>
      <c r="C118" s="3"/>
      <c r="D118" s="326" t="s">
        <v>0</v>
      </c>
      <c r="E118" s="326"/>
      <c r="F118" s="326"/>
      <c r="G118" s="326"/>
      <c r="H118" s="326"/>
      <c r="I118" s="326"/>
      <c r="J118" s="326"/>
      <c r="K118" s="326"/>
      <c r="L118" s="326"/>
      <c r="M118" s="3"/>
      <c r="N118" s="3"/>
      <c r="O118" s="3"/>
      <c r="P118" s="3"/>
      <c r="Q118" s="3"/>
      <c r="S118" s="140"/>
      <c r="T118" s="140"/>
    </row>
    <row r="119" spans="1:20" ht="21.6" customHeight="1" x14ac:dyDescent="0.5">
      <c r="A119" s="295" t="s">
        <v>90</v>
      </c>
      <c r="B119" s="4"/>
      <c r="D119" s="4"/>
    </row>
    <row r="120" spans="1:20" ht="21.6" customHeight="1" x14ac:dyDescent="0.5">
      <c r="A120" s="295" t="s">
        <v>149</v>
      </c>
      <c r="B120" s="4"/>
      <c r="C120" s="4"/>
    </row>
    <row r="121" spans="1:20" ht="22.5" customHeight="1" x14ac:dyDescent="0.55000000000000004">
      <c r="A121" s="296" t="s">
        <v>91</v>
      </c>
      <c r="B121" s="4"/>
      <c r="C121" s="4"/>
    </row>
    <row r="122" spans="1:20" ht="16.5" customHeight="1" x14ac:dyDescent="0.5">
      <c r="A122" s="352" t="s">
        <v>4</v>
      </c>
      <c r="B122" s="311" t="s">
        <v>5</v>
      </c>
      <c r="C122" s="312"/>
      <c r="D122" s="313"/>
      <c r="E122" s="5" t="s">
        <v>6</v>
      </c>
      <c r="F122" s="309" t="s">
        <v>7</v>
      </c>
      <c r="G122" s="5" t="s">
        <v>8</v>
      </c>
      <c r="H122" s="316" t="s">
        <v>9</v>
      </c>
      <c r="I122" s="317"/>
      <c r="J122" s="317"/>
      <c r="K122" s="317"/>
      <c r="L122" s="317"/>
      <c r="M122" s="317"/>
      <c r="N122" s="317"/>
      <c r="O122" s="317"/>
      <c r="P122" s="317"/>
      <c r="Q122" s="317"/>
      <c r="R122" s="317"/>
      <c r="S122" s="318"/>
      <c r="T122" s="309" t="s">
        <v>10</v>
      </c>
    </row>
    <row r="123" spans="1:20" ht="45" customHeight="1" x14ac:dyDescent="0.5">
      <c r="A123" s="345"/>
      <c r="B123" s="6" t="s">
        <v>11</v>
      </c>
      <c r="C123" s="6" t="s">
        <v>12</v>
      </c>
      <c r="D123" s="7" t="s">
        <v>13</v>
      </c>
      <c r="E123" s="60"/>
      <c r="F123" s="345"/>
      <c r="G123" s="60"/>
      <c r="H123" s="61" t="s">
        <v>14</v>
      </c>
      <c r="I123" s="60" t="s">
        <v>15</v>
      </c>
      <c r="J123" s="60" t="s">
        <v>16</v>
      </c>
      <c r="K123" s="60" t="s">
        <v>17</v>
      </c>
      <c r="L123" s="60" t="s">
        <v>18</v>
      </c>
      <c r="M123" s="60" t="s">
        <v>19</v>
      </c>
      <c r="N123" s="60" t="s">
        <v>20</v>
      </c>
      <c r="O123" s="60" t="s">
        <v>21</v>
      </c>
      <c r="P123" s="60" t="s">
        <v>22</v>
      </c>
      <c r="Q123" s="60" t="s">
        <v>23</v>
      </c>
      <c r="R123" s="60" t="s">
        <v>24</v>
      </c>
      <c r="S123" s="60" t="s">
        <v>25</v>
      </c>
      <c r="T123" s="345"/>
    </row>
    <row r="124" spans="1:20" ht="18.75" customHeight="1" x14ac:dyDescent="0.55000000000000004">
      <c r="A124" s="242" t="s">
        <v>92</v>
      </c>
      <c r="B124" s="187">
        <v>1</v>
      </c>
      <c r="C124" s="188">
        <v>1</v>
      </c>
      <c r="D124" s="351" t="s">
        <v>69</v>
      </c>
      <c r="E124" s="344" t="s">
        <v>59</v>
      </c>
      <c r="F124" s="171" t="s">
        <v>34</v>
      </c>
      <c r="G124" s="171" t="s">
        <v>70</v>
      </c>
      <c r="H124" s="171">
        <v>0</v>
      </c>
      <c r="I124" s="171">
        <v>0</v>
      </c>
      <c r="J124" s="171">
        <v>0</v>
      </c>
      <c r="K124" s="171">
        <v>0</v>
      </c>
      <c r="L124" s="171">
        <v>0</v>
      </c>
      <c r="M124" s="171">
        <v>0</v>
      </c>
      <c r="N124" s="171">
        <v>0</v>
      </c>
      <c r="O124" s="171">
        <v>0</v>
      </c>
      <c r="P124" s="171" t="s">
        <v>70</v>
      </c>
      <c r="Q124" s="171">
        <v>0</v>
      </c>
      <c r="R124" s="171">
        <v>0</v>
      </c>
      <c r="S124" s="173">
        <v>0</v>
      </c>
      <c r="T124" s="189" t="s">
        <v>71</v>
      </c>
    </row>
    <row r="125" spans="1:20" ht="18.75" customHeight="1" x14ac:dyDescent="0.55000000000000004">
      <c r="A125" s="243" t="s">
        <v>184</v>
      </c>
      <c r="B125" s="230"/>
      <c r="C125" s="261"/>
      <c r="D125" s="340"/>
      <c r="E125" s="343"/>
      <c r="F125" s="161" t="s">
        <v>28</v>
      </c>
      <c r="G125" s="175">
        <f>H125+I125+J125+K125+L125+M125+N125+O125+S125</f>
        <v>180000</v>
      </c>
      <c r="H125" s="161"/>
      <c r="I125" s="161">
        <v>80000</v>
      </c>
      <c r="J125" s="161"/>
      <c r="K125" s="161"/>
      <c r="L125" s="161"/>
      <c r="M125" s="161">
        <v>100000</v>
      </c>
      <c r="N125" s="161"/>
      <c r="O125" s="161"/>
      <c r="P125" s="161"/>
      <c r="Q125" s="161"/>
      <c r="R125" s="161"/>
      <c r="S125" s="262"/>
      <c r="T125" s="190"/>
    </row>
    <row r="126" spans="1:20" ht="25.5" customHeight="1" x14ac:dyDescent="0.55000000000000004">
      <c r="A126" s="264" t="s">
        <v>95</v>
      </c>
      <c r="B126" s="265"/>
      <c r="C126" s="266"/>
      <c r="D126" s="265"/>
      <c r="E126" s="233"/>
      <c r="F126" s="161"/>
      <c r="G126" s="180"/>
      <c r="H126" s="180"/>
      <c r="I126" s="180"/>
      <c r="J126" s="180"/>
      <c r="K126" s="180"/>
      <c r="L126" s="180"/>
      <c r="M126" s="180"/>
      <c r="N126" s="180"/>
      <c r="O126" s="180"/>
      <c r="P126" s="180"/>
      <c r="Q126" s="180"/>
      <c r="R126" s="180"/>
      <c r="S126" s="177"/>
      <c r="T126" s="190"/>
    </row>
    <row r="127" spans="1:20" ht="21.75" customHeight="1" x14ac:dyDescent="0.55000000000000004">
      <c r="A127" s="242" t="s">
        <v>93</v>
      </c>
      <c r="B127" s="169">
        <v>1</v>
      </c>
      <c r="C127" s="170">
        <v>1</v>
      </c>
      <c r="D127" s="340" t="s">
        <v>63</v>
      </c>
      <c r="E127" s="344" t="s">
        <v>59</v>
      </c>
      <c r="F127" s="171" t="s">
        <v>34</v>
      </c>
      <c r="G127" s="171" t="s">
        <v>72</v>
      </c>
      <c r="H127" s="171">
        <v>0</v>
      </c>
      <c r="I127" s="171">
        <v>0</v>
      </c>
      <c r="J127" s="171">
        <v>0</v>
      </c>
      <c r="K127" s="171">
        <v>0</v>
      </c>
      <c r="L127" s="171">
        <v>0</v>
      </c>
      <c r="M127" s="171">
        <v>0</v>
      </c>
      <c r="N127" s="171">
        <v>0</v>
      </c>
      <c r="O127" s="171">
        <v>0</v>
      </c>
      <c r="P127" s="171">
        <v>0</v>
      </c>
      <c r="Q127" s="171" t="s">
        <v>72</v>
      </c>
      <c r="R127" s="171">
        <v>0</v>
      </c>
      <c r="S127" s="173">
        <v>0</v>
      </c>
      <c r="T127" s="343" t="s">
        <v>73</v>
      </c>
    </row>
    <row r="128" spans="1:20" x14ac:dyDescent="0.5">
      <c r="A128" s="271">
        <v>223000</v>
      </c>
      <c r="B128" s="169"/>
      <c r="C128" s="170"/>
      <c r="D128" s="340"/>
      <c r="E128" s="343"/>
      <c r="F128" s="174" t="s">
        <v>28</v>
      </c>
      <c r="G128" s="175">
        <f>H128+I128+J128+K128+L128+M128+N128+O128+P128+Q128+R128+S128</f>
        <v>223000</v>
      </c>
      <c r="H128" s="175">
        <v>0</v>
      </c>
      <c r="I128" s="175">
        <v>0</v>
      </c>
      <c r="J128" s="175">
        <v>0</v>
      </c>
      <c r="K128" s="175">
        <v>0</v>
      </c>
      <c r="L128" s="175">
        <v>0</v>
      </c>
      <c r="M128" s="175">
        <v>200000</v>
      </c>
      <c r="N128" s="175">
        <v>0</v>
      </c>
      <c r="O128" s="175">
        <v>0</v>
      </c>
      <c r="P128" s="175">
        <v>23000</v>
      </c>
      <c r="Q128" s="175"/>
      <c r="R128" s="175">
        <v>0</v>
      </c>
      <c r="S128" s="182">
        <v>0</v>
      </c>
      <c r="T128" s="343"/>
    </row>
    <row r="129" spans="1:20" ht="21.6" customHeight="1" x14ac:dyDescent="0.55000000000000004">
      <c r="A129" s="243" t="s">
        <v>94</v>
      </c>
      <c r="B129" s="235">
        <v>1</v>
      </c>
      <c r="C129" s="188">
        <v>1</v>
      </c>
      <c r="D129" s="351" t="s">
        <v>63</v>
      </c>
      <c r="E129" s="231" t="s">
        <v>59</v>
      </c>
      <c r="F129" s="171" t="s">
        <v>34</v>
      </c>
      <c r="G129" s="191" t="s">
        <v>74</v>
      </c>
      <c r="H129" s="191">
        <v>0</v>
      </c>
      <c r="I129" s="191">
        <v>0</v>
      </c>
      <c r="J129" s="191" t="s">
        <v>74</v>
      </c>
      <c r="K129" s="191">
        <v>0</v>
      </c>
      <c r="L129" s="191">
        <v>0</v>
      </c>
      <c r="M129" s="191">
        <v>0</v>
      </c>
      <c r="N129" s="191">
        <v>0</v>
      </c>
      <c r="O129" s="191">
        <v>0</v>
      </c>
      <c r="P129" s="191">
        <v>0</v>
      </c>
      <c r="Q129" s="191">
        <v>0</v>
      </c>
      <c r="R129" s="191">
        <v>0</v>
      </c>
      <c r="S129" s="192">
        <v>0</v>
      </c>
      <c r="T129" s="178"/>
    </row>
    <row r="130" spans="1:20" ht="21.6" customHeight="1" x14ac:dyDescent="0.55000000000000004">
      <c r="A130" s="243" t="s">
        <v>185</v>
      </c>
      <c r="B130" s="230"/>
      <c r="C130" s="261"/>
      <c r="D130" s="340"/>
      <c r="E130" s="234"/>
      <c r="F130" s="161" t="s">
        <v>28</v>
      </c>
      <c r="G130" s="175">
        <f>H130+I130+J130+K130+L130+M130+N130+O130+S130+Q130+R130+P130</f>
        <v>135000</v>
      </c>
      <c r="H130" s="191"/>
      <c r="I130" s="191"/>
      <c r="J130" s="191"/>
      <c r="K130" s="191"/>
      <c r="L130" s="191"/>
      <c r="M130" s="191">
        <v>135000</v>
      </c>
      <c r="N130" s="191"/>
      <c r="O130" s="191"/>
      <c r="P130" s="191"/>
      <c r="Q130" s="191"/>
      <c r="R130" s="191"/>
      <c r="S130" s="192"/>
      <c r="T130" s="233"/>
    </row>
    <row r="131" spans="1:20" ht="21.6" customHeight="1" x14ac:dyDescent="0.5">
      <c r="A131" s="272">
        <v>135000</v>
      </c>
      <c r="B131" s="236"/>
      <c r="C131" s="194"/>
      <c r="D131" s="353"/>
      <c r="E131" s="232"/>
      <c r="F131" s="174" t="s">
        <v>84</v>
      </c>
      <c r="G131" s="175">
        <f>H131+I131+J131+K131+L131+M131+N131+O131+P131+Q131+R131+S131</f>
        <v>0</v>
      </c>
      <c r="H131" s="175">
        <v>0</v>
      </c>
      <c r="I131" s="175">
        <v>0</v>
      </c>
      <c r="J131" s="175"/>
      <c r="K131" s="175">
        <v>0</v>
      </c>
      <c r="L131" s="175">
        <v>0</v>
      </c>
      <c r="M131" s="175">
        <v>0</v>
      </c>
      <c r="N131" s="175">
        <v>0</v>
      </c>
      <c r="O131" s="175">
        <v>0</v>
      </c>
      <c r="P131" s="175">
        <v>0</v>
      </c>
      <c r="Q131" s="175">
        <v>0</v>
      </c>
      <c r="R131" s="175">
        <v>0</v>
      </c>
      <c r="S131" s="175">
        <v>0</v>
      </c>
      <c r="T131" s="178"/>
    </row>
    <row r="132" spans="1:20" ht="21.6" customHeight="1" x14ac:dyDescent="0.55000000000000004">
      <c r="A132" s="263" t="s">
        <v>96</v>
      </c>
      <c r="B132" s="265"/>
      <c r="C132" s="265"/>
      <c r="D132" s="265"/>
      <c r="E132" s="276"/>
      <c r="F132" s="277"/>
      <c r="G132" s="278"/>
      <c r="H132" s="278"/>
      <c r="I132" s="278"/>
      <c r="J132" s="278"/>
      <c r="K132" s="278"/>
      <c r="L132" s="278"/>
      <c r="M132" s="278"/>
      <c r="N132" s="278"/>
      <c r="O132" s="278"/>
      <c r="P132" s="278"/>
      <c r="Q132" s="278"/>
      <c r="R132" s="278"/>
      <c r="S132" s="278"/>
      <c r="T132" s="233"/>
    </row>
    <row r="133" spans="1:20" ht="21.6" customHeight="1" x14ac:dyDescent="0.55000000000000004">
      <c r="A133" s="242" t="s">
        <v>146</v>
      </c>
      <c r="B133" s="304">
        <v>1</v>
      </c>
      <c r="C133" s="261">
        <v>1</v>
      </c>
      <c r="D133" s="340" t="s">
        <v>63</v>
      </c>
      <c r="E133" s="306" t="s">
        <v>59</v>
      </c>
      <c r="F133" s="365" t="s">
        <v>34</v>
      </c>
      <c r="G133" s="180" t="s">
        <v>75</v>
      </c>
      <c r="H133" s="191">
        <v>0</v>
      </c>
      <c r="I133" s="191">
        <v>0</v>
      </c>
      <c r="J133" s="191">
        <v>0</v>
      </c>
      <c r="K133" s="191" t="s">
        <v>75</v>
      </c>
      <c r="L133" s="191">
        <v>0</v>
      </c>
      <c r="M133" s="191">
        <v>0</v>
      </c>
      <c r="N133" s="191">
        <v>0</v>
      </c>
      <c r="O133" s="191">
        <v>0</v>
      </c>
      <c r="P133" s="191">
        <v>0</v>
      </c>
      <c r="Q133" s="191">
        <v>0</v>
      </c>
      <c r="R133" s="191">
        <v>0</v>
      </c>
      <c r="S133" s="192">
        <v>0</v>
      </c>
      <c r="T133" s="178"/>
    </row>
    <row r="134" spans="1:20" ht="21.6" customHeight="1" x14ac:dyDescent="0.55000000000000004">
      <c r="A134" s="243" t="s">
        <v>145</v>
      </c>
      <c r="B134" s="230"/>
      <c r="C134" s="261"/>
      <c r="D134" s="340"/>
      <c r="E134" s="234"/>
      <c r="F134" s="161" t="s">
        <v>28</v>
      </c>
      <c r="G134" s="175">
        <f>H134+I134+J134+K134+L134+M134+N134+O134+S134</f>
        <v>150000</v>
      </c>
      <c r="H134" s="191"/>
      <c r="I134" s="191"/>
      <c r="J134" s="191"/>
      <c r="K134" s="191"/>
      <c r="L134" s="191"/>
      <c r="M134" s="191">
        <v>150000</v>
      </c>
      <c r="N134" s="191"/>
      <c r="O134" s="191"/>
      <c r="P134" s="191">
        <v>155000</v>
      </c>
      <c r="Q134" s="191"/>
      <c r="R134" s="191"/>
      <c r="S134" s="192"/>
      <c r="T134" s="233"/>
    </row>
    <row r="135" spans="1:20" ht="21.6" customHeight="1" x14ac:dyDescent="0.5">
      <c r="A135" s="273">
        <v>305000</v>
      </c>
      <c r="B135" s="236"/>
      <c r="C135" s="194"/>
      <c r="D135" s="353"/>
      <c r="E135" s="232"/>
      <c r="F135" s="174" t="s">
        <v>84</v>
      </c>
      <c r="G135" s="175">
        <f>H135+I135+J135+K135+L135+M135+N135+O135+P135+Q135+R135+S135</f>
        <v>0</v>
      </c>
      <c r="H135" s="175">
        <v>0</v>
      </c>
      <c r="I135" s="175">
        <v>0</v>
      </c>
      <c r="J135" s="175">
        <v>0</v>
      </c>
      <c r="K135" s="175"/>
      <c r="L135" s="175">
        <v>0</v>
      </c>
      <c r="M135" s="175">
        <v>0</v>
      </c>
      <c r="N135" s="175">
        <v>0</v>
      </c>
      <c r="O135" s="175">
        <v>0</v>
      </c>
      <c r="P135" s="175">
        <v>0</v>
      </c>
      <c r="Q135" s="175">
        <v>0</v>
      </c>
      <c r="R135" s="175">
        <v>0</v>
      </c>
      <c r="S135" s="175">
        <v>0</v>
      </c>
      <c r="T135" s="178"/>
    </row>
    <row r="136" spans="1:20" ht="21.6" customHeight="1" x14ac:dyDescent="0.55000000000000004">
      <c r="A136" s="243" t="s">
        <v>131</v>
      </c>
      <c r="B136" s="169">
        <v>1</v>
      </c>
      <c r="C136" s="170">
        <v>1</v>
      </c>
      <c r="D136" s="351" t="s">
        <v>69</v>
      </c>
      <c r="E136" s="349" t="s">
        <v>59</v>
      </c>
      <c r="F136" s="171" t="s">
        <v>34</v>
      </c>
      <c r="G136" s="171" t="s">
        <v>76</v>
      </c>
      <c r="H136" s="171">
        <v>0</v>
      </c>
      <c r="I136" s="171" t="s">
        <v>76</v>
      </c>
      <c r="J136" s="171">
        <v>0</v>
      </c>
      <c r="K136" s="171">
        <v>0</v>
      </c>
      <c r="L136" s="171">
        <v>0</v>
      </c>
      <c r="M136" s="171">
        <v>0</v>
      </c>
      <c r="N136" s="171">
        <v>0</v>
      </c>
      <c r="O136" s="171">
        <v>0</v>
      </c>
      <c r="P136" s="171">
        <v>0</v>
      </c>
      <c r="Q136" s="171">
        <v>0</v>
      </c>
      <c r="R136" s="171">
        <v>0</v>
      </c>
      <c r="S136" s="171">
        <v>0</v>
      </c>
      <c r="T136" s="245"/>
    </row>
    <row r="137" spans="1:20" ht="21.6" customHeight="1" x14ac:dyDescent="0.55000000000000004">
      <c r="A137" s="243" t="s">
        <v>150</v>
      </c>
      <c r="B137" s="230"/>
      <c r="C137" s="261"/>
      <c r="D137" s="340"/>
      <c r="E137" s="349"/>
      <c r="F137" s="161" t="s">
        <v>28</v>
      </c>
      <c r="G137" s="175">
        <f>H137+I137+J137+K137+L137+M137+N137+O137+S137+P137</f>
        <v>326500</v>
      </c>
      <c r="H137" s="274">
        <v>0</v>
      </c>
      <c r="I137" s="274"/>
      <c r="J137" s="274">
        <v>0</v>
      </c>
      <c r="K137" s="274">
        <v>0</v>
      </c>
      <c r="L137" s="274">
        <v>0</v>
      </c>
      <c r="M137" s="274">
        <v>150000</v>
      </c>
      <c r="N137" s="274">
        <v>0</v>
      </c>
      <c r="O137" s="274">
        <v>0</v>
      </c>
      <c r="P137" s="274">
        <v>176500</v>
      </c>
      <c r="Q137" s="274">
        <v>0</v>
      </c>
      <c r="R137" s="274">
        <v>0</v>
      </c>
      <c r="S137" s="274">
        <v>0</v>
      </c>
      <c r="T137" s="245"/>
    </row>
    <row r="138" spans="1:20" ht="21.6" customHeight="1" x14ac:dyDescent="0.55000000000000004">
      <c r="A138" s="251">
        <v>326500</v>
      </c>
      <c r="B138" s="230"/>
      <c r="C138" s="261"/>
      <c r="D138" s="236"/>
      <c r="E138" s="275"/>
      <c r="F138" s="174" t="s">
        <v>84</v>
      </c>
      <c r="G138" s="175">
        <f>H138+I138+J138+K138+L138+M138+N138+O138+P138+Q138+R138+S138</f>
        <v>0</v>
      </c>
      <c r="H138" s="175">
        <v>0</v>
      </c>
      <c r="I138" s="175">
        <v>0</v>
      </c>
      <c r="J138" s="175">
        <v>0</v>
      </c>
      <c r="K138" s="175">
        <v>0</v>
      </c>
      <c r="L138" s="175">
        <v>0</v>
      </c>
      <c r="M138" s="175">
        <v>0</v>
      </c>
      <c r="N138" s="175">
        <v>0</v>
      </c>
      <c r="O138" s="175">
        <v>0</v>
      </c>
      <c r="P138" s="175">
        <v>0</v>
      </c>
      <c r="Q138" s="175"/>
      <c r="R138" s="175">
        <v>0</v>
      </c>
      <c r="S138" s="175">
        <v>0</v>
      </c>
      <c r="T138" s="234"/>
    </row>
    <row r="139" spans="1:20" ht="21.6" customHeight="1" x14ac:dyDescent="0.55000000000000004">
      <c r="A139" s="263" t="s">
        <v>151</v>
      </c>
      <c r="B139" s="265"/>
      <c r="C139" s="266"/>
      <c r="D139" s="265"/>
      <c r="E139" s="276"/>
      <c r="F139" s="277"/>
      <c r="G139" s="278"/>
      <c r="H139" s="278"/>
      <c r="I139" s="278"/>
      <c r="J139" s="278"/>
      <c r="K139" s="278"/>
      <c r="L139" s="278"/>
      <c r="M139" s="278"/>
      <c r="N139" s="278"/>
      <c r="O139" s="278"/>
      <c r="P139" s="278"/>
      <c r="Q139" s="278"/>
      <c r="R139" s="278"/>
      <c r="S139" s="278"/>
      <c r="T139" s="245"/>
    </row>
    <row r="140" spans="1:20" ht="21.6" customHeight="1" x14ac:dyDescent="0.55000000000000004">
      <c r="A140" s="242" t="s">
        <v>130</v>
      </c>
      <c r="B140" s="235">
        <v>3</v>
      </c>
      <c r="C140" s="188">
        <v>3</v>
      </c>
      <c r="D140" s="351" t="s">
        <v>77</v>
      </c>
      <c r="E140" s="351" t="s">
        <v>53</v>
      </c>
      <c r="F140" s="171" t="s">
        <v>34</v>
      </c>
      <c r="G140" s="171">
        <v>1</v>
      </c>
      <c r="H140" s="171">
        <v>0</v>
      </c>
      <c r="I140" s="171">
        <v>1</v>
      </c>
      <c r="J140" s="171">
        <v>0</v>
      </c>
      <c r="K140" s="171">
        <v>0</v>
      </c>
      <c r="L140" s="171">
        <v>0</v>
      </c>
      <c r="M140" s="171">
        <v>0</v>
      </c>
      <c r="N140" s="171">
        <v>0</v>
      </c>
      <c r="O140" s="171">
        <v>0</v>
      </c>
      <c r="P140" s="171">
        <v>0</v>
      </c>
      <c r="Q140" s="171">
        <v>0</v>
      </c>
      <c r="R140" s="171">
        <v>0</v>
      </c>
      <c r="S140" s="173">
        <v>0</v>
      </c>
      <c r="T140" s="343"/>
    </row>
    <row r="141" spans="1:20" ht="21.6" customHeight="1" x14ac:dyDescent="0.55000000000000004">
      <c r="A141" s="243" t="s">
        <v>147</v>
      </c>
      <c r="B141" s="230"/>
      <c r="C141" s="261"/>
      <c r="D141" s="340"/>
      <c r="E141" s="340"/>
      <c r="F141" s="161" t="s">
        <v>28</v>
      </c>
      <c r="G141" s="175">
        <f>H141+I141+J141+K141+L141+M141+N141+O141+S141+P141</f>
        <v>379000</v>
      </c>
      <c r="H141" s="161"/>
      <c r="I141" s="161"/>
      <c r="J141" s="161"/>
      <c r="K141" s="161"/>
      <c r="L141" s="161"/>
      <c r="M141" s="366">
        <v>200000</v>
      </c>
      <c r="N141" s="161">
        <v>0</v>
      </c>
      <c r="O141" s="161"/>
      <c r="P141" s="366">
        <v>179000</v>
      </c>
      <c r="Q141" s="161"/>
      <c r="R141" s="161"/>
      <c r="S141" s="262"/>
      <c r="T141" s="343"/>
    </row>
    <row r="142" spans="1:20" ht="25.5" customHeight="1" x14ac:dyDescent="0.55000000000000004">
      <c r="A142" s="244">
        <v>379000</v>
      </c>
      <c r="B142" s="236"/>
      <c r="C142" s="194"/>
      <c r="D142" s="353"/>
      <c r="E142" s="353"/>
      <c r="F142" s="174" t="s">
        <v>84</v>
      </c>
      <c r="G142" s="175">
        <f>H142+I142+J142+K142+L142+M142+N142+O142+P142+Q142+R142+S142</f>
        <v>0</v>
      </c>
      <c r="H142" s="175">
        <v>0</v>
      </c>
      <c r="I142" s="175"/>
      <c r="J142" s="175">
        <v>0</v>
      </c>
      <c r="K142" s="175">
        <v>0</v>
      </c>
      <c r="L142" s="175">
        <v>0</v>
      </c>
      <c r="M142" s="175">
        <v>0</v>
      </c>
      <c r="N142" s="175">
        <v>0</v>
      </c>
      <c r="O142" s="175">
        <v>0</v>
      </c>
      <c r="P142" s="175">
        <v>0</v>
      </c>
      <c r="Q142" s="175">
        <v>0</v>
      </c>
      <c r="R142" s="175">
        <v>0</v>
      </c>
      <c r="S142" s="182">
        <v>0</v>
      </c>
      <c r="T142" s="343"/>
    </row>
    <row r="143" spans="1:20" ht="21.6" customHeight="1" x14ac:dyDescent="0.5">
      <c r="A143" s="70"/>
      <c r="B143" s="195"/>
      <c r="C143" s="196"/>
      <c r="D143" s="354"/>
      <c r="E143" s="354"/>
      <c r="F143" s="172"/>
      <c r="G143" s="172"/>
      <c r="H143" s="172"/>
      <c r="I143" s="172"/>
      <c r="J143" s="172"/>
      <c r="K143" s="172"/>
      <c r="L143" s="172"/>
      <c r="M143" s="172"/>
      <c r="N143" s="172"/>
      <c r="O143" s="172"/>
      <c r="P143" s="172"/>
      <c r="Q143" s="172"/>
      <c r="R143" s="172"/>
      <c r="S143" s="197"/>
      <c r="T143" s="357"/>
    </row>
    <row r="144" spans="1:20" ht="21.6" customHeight="1" x14ac:dyDescent="0.5">
      <c r="A144" s="70"/>
      <c r="B144" s="267"/>
      <c r="C144" s="268"/>
      <c r="D144" s="355"/>
      <c r="E144" s="355"/>
      <c r="F144" s="293"/>
      <c r="G144" s="293"/>
      <c r="H144" s="293"/>
      <c r="I144" s="293"/>
      <c r="J144" s="293"/>
      <c r="K144" s="293"/>
      <c r="L144" s="293"/>
      <c r="M144" s="293"/>
      <c r="N144" s="293"/>
      <c r="O144" s="293"/>
      <c r="P144" s="293"/>
      <c r="Q144" s="293"/>
      <c r="R144" s="293"/>
      <c r="S144" s="294"/>
      <c r="T144" s="357"/>
    </row>
    <row r="145" spans="1:20" ht="21" customHeight="1" x14ac:dyDescent="0.55000000000000004">
      <c r="A145" s="244"/>
      <c r="B145" s="198"/>
      <c r="C145" s="199"/>
      <c r="D145" s="356"/>
      <c r="E145" s="356"/>
      <c r="F145" s="200"/>
      <c r="G145" s="201"/>
      <c r="H145" s="201"/>
      <c r="I145" s="201"/>
      <c r="J145" s="201"/>
      <c r="K145" s="201"/>
      <c r="L145" s="201"/>
      <c r="M145" s="201"/>
      <c r="N145" s="201"/>
      <c r="O145" s="201"/>
      <c r="P145" s="201"/>
      <c r="Q145" s="201"/>
      <c r="R145" s="201"/>
      <c r="S145" s="202"/>
      <c r="T145" s="357"/>
    </row>
    <row r="146" spans="1:20" ht="21.6" customHeight="1" x14ac:dyDescent="0.5">
      <c r="A146" s="346" t="s">
        <v>44</v>
      </c>
      <c r="B146" s="347"/>
      <c r="C146" s="347"/>
      <c r="D146" s="347"/>
      <c r="E146" s="347"/>
      <c r="F146" s="348"/>
      <c r="G146" s="183" t="e">
        <f>#REF!+G128+G131+G135+G137+G142+G145</f>
        <v>#REF!</v>
      </c>
      <c r="H146" s="183" t="e">
        <f>#REF!+H128+H131+H135+H137+H142+H145</f>
        <v>#REF!</v>
      </c>
      <c r="I146" s="183" t="e">
        <f>#REF!+I128+I131+I135+I137+I142+I145</f>
        <v>#REF!</v>
      </c>
      <c r="J146" s="183" t="e">
        <f>#REF!+J128+J131+J135+J137+J142+J145</f>
        <v>#REF!</v>
      </c>
      <c r="K146" s="183" t="e">
        <f>#REF!+K128+K131+K135+K137+K142+K145</f>
        <v>#REF!</v>
      </c>
      <c r="L146" s="183" t="e">
        <f>#REF!+L128+L131+L135+L137+L142+L145</f>
        <v>#REF!</v>
      </c>
      <c r="M146" s="183" t="e">
        <f>#REF!+M128+M131+M135+M137+M142+M145</f>
        <v>#REF!</v>
      </c>
      <c r="N146" s="183" t="e">
        <f>#REF!+N128+N131+N135+N137+N142+N145</f>
        <v>#REF!</v>
      </c>
      <c r="O146" s="183" t="e">
        <f>#REF!+O128+O131+O135+O137+O142+O145</f>
        <v>#REF!</v>
      </c>
      <c r="P146" s="183" t="e">
        <f>#REF!+P128+P131+P135+P137+P142+P145</f>
        <v>#REF!</v>
      </c>
      <c r="Q146" s="183" t="e">
        <f>#REF!+Q128+Q131+Q135+Q137+Q142+Q145</f>
        <v>#REF!</v>
      </c>
      <c r="R146" s="183" t="e">
        <f>#REF!+R128+R131+R135+R137+R142+R145</f>
        <v>#REF!</v>
      </c>
      <c r="S146" s="183" t="e">
        <f>#REF!+S128+S131+S135+S137+S142+S145</f>
        <v>#REF!</v>
      </c>
      <c r="T146" s="166"/>
    </row>
    <row r="147" spans="1:20" ht="48.75" customHeight="1" x14ac:dyDescent="0.5"/>
    <row r="148" spans="1:20" ht="21.6" customHeight="1" x14ac:dyDescent="0.5">
      <c r="A148" s="326" t="s">
        <v>156</v>
      </c>
      <c r="B148" s="326"/>
      <c r="C148" s="326"/>
      <c r="D148" s="326"/>
      <c r="E148" s="326"/>
      <c r="F148" s="326"/>
      <c r="G148" s="326"/>
      <c r="H148" s="326"/>
      <c r="I148" s="326"/>
      <c r="J148" s="326"/>
      <c r="K148" s="326"/>
      <c r="L148" s="326"/>
      <c r="M148" s="326"/>
      <c r="N148" s="326"/>
      <c r="O148" s="326"/>
      <c r="P148" s="326"/>
      <c r="Q148" s="326"/>
      <c r="R148" s="326"/>
    </row>
    <row r="149" spans="1:20" ht="42" customHeight="1" x14ac:dyDescent="0.55000000000000004">
      <c r="A149" s="3"/>
      <c r="B149" s="3"/>
      <c r="C149" s="3"/>
      <c r="D149" s="326" t="s">
        <v>0</v>
      </c>
      <c r="E149" s="326"/>
      <c r="F149" s="326"/>
      <c r="G149" s="326"/>
      <c r="H149" s="326"/>
      <c r="I149" s="326"/>
      <c r="J149" s="326"/>
      <c r="K149" s="326"/>
      <c r="L149" s="326"/>
      <c r="M149" s="3"/>
      <c r="N149" s="3"/>
      <c r="O149" s="3"/>
      <c r="P149" s="3"/>
      <c r="Q149" s="3"/>
      <c r="S149" s="308"/>
      <c r="T149" s="308"/>
    </row>
    <row r="150" spans="1:20" ht="23.25" customHeight="1" x14ac:dyDescent="0.55000000000000004">
      <c r="A150" s="240" t="s">
        <v>153</v>
      </c>
      <c r="B150" s="4"/>
      <c r="D150" s="4"/>
    </row>
    <row r="151" spans="1:20" ht="23.25" customHeight="1" x14ac:dyDescent="0.55000000000000004">
      <c r="A151" s="240" t="s">
        <v>97</v>
      </c>
      <c r="B151" s="4"/>
      <c r="C151" s="4"/>
    </row>
    <row r="152" spans="1:20" ht="23.25" customHeight="1" x14ac:dyDescent="0.55000000000000004">
      <c r="A152" s="298" t="s">
        <v>98</v>
      </c>
      <c r="B152" s="4"/>
      <c r="C152" s="4"/>
    </row>
    <row r="153" spans="1:20" ht="23.25" customHeight="1" x14ac:dyDescent="0.55000000000000004">
      <c r="A153" s="298" t="s">
        <v>154</v>
      </c>
      <c r="B153" s="4"/>
      <c r="C153" s="4"/>
    </row>
    <row r="154" spans="1:20" ht="23.25" customHeight="1" x14ac:dyDescent="0.5">
      <c r="A154" s="309" t="s">
        <v>4</v>
      </c>
      <c r="B154" s="311" t="s">
        <v>5</v>
      </c>
      <c r="C154" s="312"/>
      <c r="D154" s="313"/>
      <c r="E154" s="5" t="s">
        <v>6</v>
      </c>
      <c r="F154" s="309" t="s">
        <v>7</v>
      </c>
      <c r="G154" s="5" t="s">
        <v>8</v>
      </c>
      <c r="H154" s="316" t="s">
        <v>9</v>
      </c>
      <c r="I154" s="317"/>
      <c r="J154" s="317"/>
      <c r="K154" s="317"/>
      <c r="L154" s="317"/>
      <c r="M154" s="317"/>
      <c r="N154" s="317"/>
      <c r="O154" s="317"/>
      <c r="P154" s="317"/>
      <c r="Q154" s="317"/>
      <c r="R154" s="317"/>
      <c r="S154" s="318"/>
      <c r="T154" s="309" t="s">
        <v>10</v>
      </c>
    </row>
    <row r="155" spans="1:20" ht="21.6" customHeight="1" x14ac:dyDescent="0.5">
      <c r="A155" s="345"/>
      <c r="B155" s="6" t="s">
        <v>11</v>
      </c>
      <c r="C155" s="6" t="s">
        <v>12</v>
      </c>
      <c r="D155" s="7" t="s">
        <v>13</v>
      </c>
      <c r="E155" s="60"/>
      <c r="F155" s="345"/>
      <c r="G155" s="60"/>
      <c r="H155" s="61" t="s">
        <v>14</v>
      </c>
      <c r="I155" s="60" t="s">
        <v>15</v>
      </c>
      <c r="J155" s="60" t="s">
        <v>16</v>
      </c>
      <c r="K155" s="60" t="s">
        <v>17</v>
      </c>
      <c r="L155" s="60" t="s">
        <v>18</v>
      </c>
      <c r="M155" s="60" t="s">
        <v>19</v>
      </c>
      <c r="N155" s="60" t="s">
        <v>20</v>
      </c>
      <c r="O155" s="60" t="s">
        <v>21</v>
      </c>
      <c r="P155" s="60" t="s">
        <v>22</v>
      </c>
      <c r="Q155" s="60" t="s">
        <v>23</v>
      </c>
      <c r="R155" s="60" t="s">
        <v>24</v>
      </c>
      <c r="S155" s="60" t="s">
        <v>25</v>
      </c>
      <c r="T155" s="345"/>
    </row>
    <row r="156" spans="1:20" x14ac:dyDescent="0.5">
      <c r="A156" s="143" t="s">
        <v>48</v>
      </c>
      <c r="B156" s="169">
        <v>4</v>
      </c>
      <c r="C156" s="170">
        <v>4</v>
      </c>
      <c r="D156" s="367" t="s">
        <v>27</v>
      </c>
      <c r="E156" s="368"/>
      <c r="F156" s="369"/>
      <c r="G156" s="370"/>
      <c r="H156" s="371"/>
      <c r="I156" s="370"/>
      <c r="J156" s="371"/>
      <c r="K156" s="370"/>
      <c r="L156" s="371"/>
      <c r="M156" s="370"/>
      <c r="N156" s="371"/>
      <c r="O156" s="370"/>
      <c r="P156" s="370"/>
      <c r="Q156" s="371"/>
      <c r="R156" s="370"/>
      <c r="S156" s="372"/>
      <c r="T156" s="322" t="s">
        <v>78</v>
      </c>
    </row>
    <row r="157" spans="1:20" ht="24.75" customHeight="1" x14ac:dyDescent="0.55000000000000004">
      <c r="A157" s="240" t="s">
        <v>134</v>
      </c>
      <c r="B157" s="203"/>
      <c r="C157" s="204"/>
      <c r="D157" s="93"/>
      <c r="E157" s="373" t="s">
        <v>53</v>
      </c>
      <c r="F157" s="374" t="s">
        <v>34</v>
      </c>
      <c r="G157" s="375">
        <v>1</v>
      </c>
      <c r="H157" s="376">
        <v>0</v>
      </c>
      <c r="I157" s="375">
        <v>0</v>
      </c>
      <c r="J157" s="376">
        <v>1</v>
      </c>
      <c r="K157" s="375">
        <v>0</v>
      </c>
      <c r="L157" s="376">
        <v>0</v>
      </c>
      <c r="M157" s="375">
        <v>0</v>
      </c>
      <c r="N157" s="376">
        <v>0</v>
      </c>
      <c r="O157" s="375">
        <v>0</v>
      </c>
      <c r="P157" s="376">
        <v>0</v>
      </c>
      <c r="Q157" s="375">
        <v>0</v>
      </c>
      <c r="R157" s="376">
        <v>0</v>
      </c>
      <c r="S157" s="377">
        <v>0</v>
      </c>
      <c r="T157" s="323"/>
    </row>
    <row r="158" spans="1:20" ht="24.75" customHeight="1" x14ac:dyDescent="0.5">
      <c r="A158" s="226" t="s">
        <v>135</v>
      </c>
      <c r="B158" s="203"/>
      <c r="C158" s="204"/>
      <c r="D158" s="93"/>
      <c r="E158" s="373"/>
      <c r="F158" s="224" t="s">
        <v>32</v>
      </c>
      <c r="G158" s="378">
        <f>H158+I158+J158+K158+L158+M158+N158+O158+S158+Q158+R158+P158</f>
        <v>448300</v>
      </c>
      <c r="H158" s="97"/>
      <c r="I158" s="379">
        <v>200000</v>
      </c>
      <c r="J158" s="97"/>
      <c r="K158" s="380"/>
      <c r="L158" s="97"/>
      <c r="M158" s="379">
        <v>200000</v>
      </c>
      <c r="N158" s="97"/>
      <c r="O158" s="380"/>
      <c r="P158" s="97"/>
      <c r="Q158" s="380">
        <v>48300</v>
      </c>
      <c r="R158" s="97"/>
      <c r="S158" s="98"/>
      <c r="T158" s="323"/>
    </row>
    <row r="159" spans="1:20" ht="21.6" customHeight="1" x14ac:dyDescent="0.5">
      <c r="A159" s="209">
        <v>448300</v>
      </c>
      <c r="B159" s="205"/>
      <c r="C159" s="206"/>
      <c r="D159" s="102"/>
      <c r="E159" s="381"/>
      <c r="F159" s="103" t="s">
        <v>84</v>
      </c>
      <c r="G159" s="382">
        <f>SUM(H159:S159)</f>
        <v>0</v>
      </c>
      <c r="H159" s="104">
        <v>0</v>
      </c>
      <c r="I159" s="382">
        <v>0</v>
      </c>
      <c r="J159" s="104"/>
      <c r="K159" s="382">
        <v>0</v>
      </c>
      <c r="L159" s="104">
        <v>0</v>
      </c>
      <c r="M159" s="382">
        <v>0</v>
      </c>
      <c r="N159" s="104">
        <v>0</v>
      </c>
      <c r="O159" s="382">
        <v>0</v>
      </c>
      <c r="P159" s="104">
        <v>0</v>
      </c>
      <c r="Q159" s="382">
        <v>0</v>
      </c>
      <c r="R159" s="104">
        <v>0</v>
      </c>
      <c r="S159" s="383">
        <v>0</v>
      </c>
      <c r="T159" s="323"/>
    </row>
    <row r="160" spans="1:20" ht="24.75" customHeight="1" x14ac:dyDescent="0.55000000000000004">
      <c r="A160" s="240" t="s">
        <v>137</v>
      </c>
      <c r="B160" s="237">
        <v>4</v>
      </c>
      <c r="C160" s="196">
        <v>4</v>
      </c>
      <c r="D160" s="384" t="s">
        <v>27</v>
      </c>
      <c r="E160" s="94" t="s">
        <v>59</v>
      </c>
      <c r="F160" s="374" t="s">
        <v>34</v>
      </c>
      <c r="G160" s="376" t="s">
        <v>79</v>
      </c>
      <c r="H160" s="97">
        <v>0</v>
      </c>
      <c r="I160" s="97">
        <v>0</v>
      </c>
      <c r="J160" s="97">
        <v>0</v>
      </c>
      <c r="K160" s="97">
        <v>0</v>
      </c>
      <c r="L160" s="97">
        <v>0</v>
      </c>
      <c r="M160" s="97">
        <v>0</v>
      </c>
      <c r="N160" s="97">
        <v>0</v>
      </c>
      <c r="O160" s="97">
        <v>0</v>
      </c>
      <c r="P160" s="97">
        <v>0</v>
      </c>
      <c r="Q160" s="97" t="s">
        <v>79</v>
      </c>
      <c r="R160" s="97">
        <v>0</v>
      </c>
      <c r="S160" s="98">
        <v>0</v>
      </c>
      <c r="T160" s="99"/>
    </row>
    <row r="161" spans="1:20" ht="24.75" customHeight="1" x14ac:dyDescent="0.5">
      <c r="A161" s="269" t="s">
        <v>136</v>
      </c>
      <c r="B161" s="208"/>
      <c r="C161" s="268"/>
      <c r="D161" s="385"/>
      <c r="E161" s="94"/>
      <c r="F161" s="224" t="s">
        <v>32</v>
      </c>
      <c r="G161" s="378">
        <f>H161+I161+J161+K161+L161+M161+N161+O161+S161+Q161+R161+P161</f>
        <v>150000</v>
      </c>
      <c r="H161" s="97"/>
      <c r="I161" s="97"/>
      <c r="J161" s="97"/>
      <c r="K161" s="97"/>
      <c r="L161" s="225">
        <v>70000</v>
      </c>
      <c r="M161" s="97"/>
      <c r="N161" s="97"/>
      <c r="O161" s="97"/>
      <c r="P161" s="225">
        <v>80000</v>
      </c>
      <c r="Q161" s="97"/>
      <c r="R161" s="97"/>
      <c r="S161" s="98"/>
      <c r="T161" s="99"/>
    </row>
    <row r="162" spans="1:20" ht="21.6" customHeight="1" x14ac:dyDescent="0.5">
      <c r="A162" s="209">
        <v>150000</v>
      </c>
      <c r="B162" s="238"/>
      <c r="C162" s="199"/>
      <c r="D162" s="386"/>
      <c r="E162" s="102"/>
      <c r="F162" s="103" t="s">
        <v>84</v>
      </c>
      <c r="G162" s="104">
        <f>H162+I162+J162+K162+L162+M162+N162+O162+P162+Q162+R162+S162</f>
        <v>0</v>
      </c>
      <c r="H162" s="387">
        <v>0</v>
      </c>
      <c r="I162" s="387">
        <v>0</v>
      </c>
      <c r="J162" s="387">
        <v>0</v>
      </c>
      <c r="K162" s="387">
        <v>0</v>
      </c>
      <c r="L162" s="387">
        <v>0</v>
      </c>
      <c r="M162" s="387">
        <v>0</v>
      </c>
      <c r="N162" s="387">
        <v>0</v>
      </c>
      <c r="O162" s="387">
        <v>0</v>
      </c>
      <c r="P162" s="387">
        <v>0</v>
      </c>
      <c r="Q162" s="387"/>
      <c r="R162" s="387">
        <v>0</v>
      </c>
      <c r="S162" s="388">
        <v>0</v>
      </c>
      <c r="T162" s="106"/>
    </row>
    <row r="163" spans="1:20" ht="21.6" customHeight="1" x14ac:dyDescent="0.55000000000000004">
      <c r="A163" s="240" t="s">
        <v>138</v>
      </c>
      <c r="B163" s="237">
        <v>4</v>
      </c>
      <c r="C163" s="196">
        <v>4</v>
      </c>
      <c r="D163" s="384" t="s">
        <v>50</v>
      </c>
      <c r="E163" s="94" t="s">
        <v>59</v>
      </c>
      <c r="F163" s="374" t="s">
        <v>34</v>
      </c>
      <c r="G163" s="376" t="s">
        <v>132</v>
      </c>
      <c r="H163" s="97">
        <v>0</v>
      </c>
      <c r="I163" s="97">
        <v>0</v>
      </c>
      <c r="J163" s="97">
        <v>0</v>
      </c>
      <c r="K163" s="97">
        <v>0</v>
      </c>
      <c r="L163" s="97">
        <v>0</v>
      </c>
      <c r="M163" s="97">
        <v>0</v>
      </c>
      <c r="N163" s="97">
        <v>0</v>
      </c>
      <c r="O163" s="97">
        <v>0</v>
      </c>
      <c r="P163" s="97">
        <v>0</v>
      </c>
      <c r="Q163" s="97" t="s">
        <v>132</v>
      </c>
      <c r="R163" s="97">
        <v>0</v>
      </c>
      <c r="S163" s="98">
        <v>0</v>
      </c>
      <c r="T163" s="106"/>
    </row>
    <row r="164" spans="1:20" ht="21.6" customHeight="1" x14ac:dyDescent="0.55000000000000004">
      <c r="A164" s="240" t="s">
        <v>139</v>
      </c>
      <c r="B164" s="208"/>
      <c r="C164" s="268"/>
      <c r="D164" s="385"/>
      <c r="E164" s="94"/>
      <c r="F164" s="224" t="s">
        <v>32</v>
      </c>
      <c r="G164" s="378">
        <f>H164+I164+J164+K164+L164+M164+N164+O164+S164+Q164+R164+P164</f>
        <v>30000</v>
      </c>
      <c r="H164" s="97"/>
      <c r="I164" s="97"/>
      <c r="J164" s="97"/>
      <c r="K164" s="97"/>
      <c r="L164" s="97"/>
      <c r="M164" s="97"/>
      <c r="N164" s="225">
        <v>30000</v>
      </c>
      <c r="O164" s="97"/>
      <c r="P164" s="97"/>
      <c r="Q164" s="97"/>
      <c r="R164" s="97"/>
      <c r="S164" s="98"/>
      <c r="T164" s="106"/>
    </row>
    <row r="165" spans="1:20" ht="21.6" customHeight="1" x14ac:dyDescent="0.5">
      <c r="A165" s="209">
        <v>30000</v>
      </c>
      <c r="B165" s="238"/>
      <c r="C165" s="199"/>
      <c r="D165" s="386"/>
      <c r="E165" s="102"/>
      <c r="F165" s="103" t="s">
        <v>84</v>
      </c>
      <c r="G165" s="104">
        <f>H165+I165+J165+K165+L165+M165+N165+O165+P165+Q165+R165+S165</f>
        <v>0</v>
      </c>
      <c r="H165" s="387">
        <v>0</v>
      </c>
      <c r="I165" s="387">
        <v>0</v>
      </c>
      <c r="J165" s="387">
        <v>0</v>
      </c>
      <c r="K165" s="387">
        <v>0</v>
      </c>
      <c r="L165" s="387">
        <v>0</v>
      </c>
      <c r="M165" s="387">
        <v>0</v>
      </c>
      <c r="N165" s="387">
        <v>0</v>
      </c>
      <c r="O165" s="387">
        <v>0</v>
      </c>
      <c r="P165" s="387">
        <v>0</v>
      </c>
      <c r="Q165" s="387"/>
      <c r="R165" s="387">
        <v>0</v>
      </c>
      <c r="S165" s="388">
        <v>0</v>
      </c>
      <c r="T165" s="106"/>
    </row>
    <row r="166" spans="1:20" ht="21.6" customHeight="1" x14ac:dyDescent="0.55000000000000004">
      <c r="A166" s="240" t="s">
        <v>152</v>
      </c>
      <c r="B166" s="237">
        <v>4</v>
      </c>
      <c r="C166" s="196">
        <v>4</v>
      </c>
      <c r="D166" s="384" t="s">
        <v>81</v>
      </c>
      <c r="E166" s="94" t="s">
        <v>59</v>
      </c>
      <c r="F166" s="374" t="s">
        <v>34</v>
      </c>
      <c r="G166" s="376" t="s">
        <v>133</v>
      </c>
      <c r="H166" s="97">
        <v>0</v>
      </c>
      <c r="I166" s="97">
        <v>0</v>
      </c>
      <c r="J166" s="97">
        <v>0</v>
      </c>
      <c r="K166" s="97">
        <v>0</v>
      </c>
      <c r="L166" s="97">
        <v>0</v>
      </c>
      <c r="M166" s="97">
        <v>0</v>
      </c>
      <c r="N166" s="97">
        <v>0</v>
      </c>
      <c r="O166" s="97">
        <v>0</v>
      </c>
      <c r="P166" s="97">
        <v>0</v>
      </c>
      <c r="Q166" s="97" t="s">
        <v>133</v>
      </c>
      <c r="R166" s="97">
        <v>0</v>
      </c>
      <c r="S166" s="98">
        <v>0</v>
      </c>
      <c r="T166" s="106"/>
    </row>
    <row r="167" spans="1:20" ht="21.6" customHeight="1" x14ac:dyDescent="0.55000000000000004">
      <c r="A167" s="240" t="s">
        <v>140</v>
      </c>
      <c r="B167" s="208"/>
      <c r="C167" s="268"/>
      <c r="D167" s="385"/>
      <c r="E167" s="94"/>
      <c r="F167" s="224" t="s">
        <v>32</v>
      </c>
      <c r="G167" s="378">
        <f>H167+I167+J167+K167+L167+M167+N167+O167+S167+Q167+R167+P167</f>
        <v>60000</v>
      </c>
      <c r="H167" s="97"/>
      <c r="I167" s="97"/>
      <c r="J167" s="225">
        <v>60000</v>
      </c>
      <c r="K167" s="97"/>
      <c r="L167" s="97"/>
      <c r="M167" s="97"/>
      <c r="N167" s="225"/>
      <c r="O167" s="97"/>
      <c r="P167" s="97"/>
      <c r="Q167" s="97"/>
      <c r="R167" s="97"/>
      <c r="S167" s="98"/>
      <c r="T167" s="106"/>
    </row>
    <row r="168" spans="1:20" ht="21.6" customHeight="1" x14ac:dyDescent="0.5">
      <c r="A168" s="209">
        <v>60000</v>
      </c>
      <c r="B168" s="238"/>
      <c r="C168" s="199"/>
      <c r="D168" s="386"/>
      <c r="E168" s="102"/>
      <c r="F168" s="103" t="s">
        <v>84</v>
      </c>
      <c r="G168" s="104">
        <f>H168+I168+J168+K168+L168+M168+N168+O168+P168+Q168+R168+S168</f>
        <v>0</v>
      </c>
      <c r="H168" s="387">
        <v>0</v>
      </c>
      <c r="I168" s="387">
        <v>0</v>
      </c>
      <c r="J168" s="387">
        <v>0</v>
      </c>
      <c r="K168" s="387">
        <v>0</v>
      </c>
      <c r="L168" s="387">
        <v>0</v>
      </c>
      <c r="M168" s="387">
        <v>0</v>
      </c>
      <c r="N168" s="387">
        <v>0</v>
      </c>
      <c r="O168" s="387">
        <v>0</v>
      </c>
      <c r="P168" s="387">
        <v>0</v>
      </c>
      <c r="Q168" s="387"/>
      <c r="R168" s="387">
        <v>0</v>
      </c>
      <c r="S168" s="388">
        <v>0</v>
      </c>
      <c r="T168" s="106"/>
    </row>
    <row r="169" spans="1:20" ht="24.75" customHeight="1" x14ac:dyDescent="0.55000000000000004">
      <c r="A169" s="242" t="s">
        <v>99</v>
      </c>
      <c r="B169" s="187">
        <v>4</v>
      </c>
      <c r="C169" s="188">
        <v>4</v>
      </c>
      <c r="D169" s="384" t="s">
        <v>27</v>
      </c>
      <c r="E169" s="389" t="s">
        <v>59</v>
      </c>
      <c r="F169" s="374" t="s">
        <v>34</v>
      </c>
      <c r="G169" s="390" t="s">
        <v>80</v>
      </c>
      <c r="H169" s="391">
        <v>0</v>
      </c>
      <c r="I169" s="391">
        <v>0</v>
      </c>
      <c r="J169" s="391" t="s">
        <v>75</v>
      </c>
      <c r="K169" s="391">
        <v>0</v>
      </c>
      <c r="L169" s="391">
        <v>0</v>
      </c>
      <c r="M169" s="391">
        <v>0</v>
      </c>
      <c r="N169" s="391">
        <v>0</v>
      </c>
      <c r="O169" s="391">
        <v>0</v>
      </c>
      <c r="P169" s="391">
        <v>0</v>
      </c>
      <c r="Q169" s="391">
        <v>0</v>
      </c>
      <c r="R169" s="391">
        <v>0</v>
      </c>
      <c r="S169" s="392">
        <v>0</v>
      </c>
      <c r="T169" s="39"/>
    </row>
    <row r="170" spans="1:20" ht="24.75" customHeight="1" x14ac:dyDescent="0.5">
      <c r="A170" s="70"/>
      <c r="B170" s="230"/>
      <c r="C170" s="261"/>
      <c r="D170" s="385"/>
      <c r="E170" s="393"/>
      <c r="F170" s="224" t="s">
        <v>32</v>
      </c>
      <c r="G170" s="378">
        <f>H170+I170+J170+K170+L170+M170+N170+O170+S170+Q170+R170+P170</f>
        <v>40000</v>
      </c>
      <c r="H170" s="225">
        <v>40000</v>
      </c>
      <c r="I170" s="391"/>
      <c r="J170" s="391"/>
      <c r="K170" s="391"/>
      <c r="L170" s="391"/>
      <c r="M170" s="391"/>
      <c r="N170" s="391"/>
      <c r="O170" s="391"/>
      <c r="P170" s="391"/>
      <c r="Q170" s="391"/>
      <c r="R170" s="391"/>
      <c r="S170" s="392"/>
      <c r="T170" s="228"/>
    </row>
    <row r="171" spans="1:20" ht="30" customHeight="1" x14ac:dyDescent="0.5">
      <c r="A171" s="207">
        <v>40000</v>
      </c>
      <c r="B171" s="193"/>
      <c r="C171" s="194"/>
      <c r="D171" s="386"/>
      <c r="E171" s="102"/>
      <c r="F171" s="103" t="s">
        <v>84</v>
      </c>
      <c r="G171" s="394">
        <f>H171+I171+J171+K171+L171+M171+N171+O171+P171+Q171+R171+S171</f>
        <v>0</v>
      </c>
      <c r="H171" s="387">
        <v>0</v>
      </c>
      <c r="I171" s="387">
        <v>0</v>
      </c>
      <c r="J171" s="387"/>
      <c r="K171" s="387">
        <v>0</v>
      </c>
      <c r="L171" s="387">
        <v>0</v>
      </c>
      <c r="M171" s="387">
        <v>0</v>
      </c>
      <c r="N171" s="387">
        <v>0</v>
      </c>
      <c r="O171" s="387">
        <v>0</v>
      </c>
      <c r="P171" s="387">
        <v>0</v>
      </c>
      <c r="Q171" s="387">
        <v>0</v>
      </c>
      <c r="R171" s="387">
        <v>0</v>
      </c>
      <c r="S171" s="388">
        <v>0</v>
      </c>
      <c r="T171" s="39"/>
    </row>
    <row r="172" spans="1:20" ht="30" customHeight="1" x14ac:dyDescent="0.55000000000000004">
      <c r="A172" s="240" t="s">
        <v>143</v>
      </c>
      <c r="B172" s="235">
        <v>4</v>
      </c>
      <c r="C172" s="188">
        <v>4</v>
      </c>
      <c r="D172" s="384" t="s">
        <v>50</v>
      </c>
      <c r="E172" s="389" t="s">
        <v>59</v>
      </c>
      <c r="F172" s="374" t="s">
        <v>34</v>
      </c>
      <c r="G172" s="390" t="s">
        <v>141</v>
      </c>
      <c r="H172" s="391">
        <v>0</v>
      </c>
      <c r="I172" s="391">
        <v>0</v>
      </c>
      <c r="J172" s="391" t="s">
        <v>142</v>
      </c>
      <c r="K172" s="391">
        <v>0</v>
      </c>
      <c r="L172" s="391">
        <v>0</v>
      </c>
      <c r="M172" s="391">
        <v>0</v>
      </c>
      <c r="N172" s="391">
        <v>0</v>
      </c>
      <c r="O172" s="391">
        <v>0</v>
      </c>
      <c r="P172" s="391">
        <v>0</v>
      </c>
      <c r="Q172" s="391">
        <v>0</v>
      </c>
      <c r="R172" s="391">
        <v>0</v>
      </c>
      <c r="S172" s="392">
        <v>0</v>
      </c>
      <c r="T172" s="228"/>
    </row>
    <row r="173" spans="1:20" ht="30" customHeight="1" x14ac:dyDescent="0.5">
      <c r="A173" s="227" t="s">
        <v>144</v>
      </c>
      <c r="B173" s="230"/>
      <c r="C173" s="261"/>
      <c r="D173" s="385"/>
      <c r="E173" s="393"/>
      <c r="F173" s="224" t="s">
        <v>32</v>
      </c>
      <c r="G173" s="378">
        <f>H173+I173+J173+K173+L173+M173+N173+O173+S173+Q173+R173+P173</f>
        <v>480000</v>
      </c>
      <c r="H173" s="391"/>
      <c r="I173" s="391"/>
      <c r="J173" s="391"/>
      <c r="K173" s="391"/>
      <c r="L173" s="225">
        <v>200000</v>
      </c>
      <c r="M173" s="391"/>
      <c r="N173" s="391"/>
      <c r="O173" s="225">
        <v>280000</v>
      </c>
      <c r="P173" s="391"/>
      <c r="Q173" s="391"/>
      <c r="R173" s="391"/>
      <c r="S173" s="392"/>
      <c r="T173" s="228"/>
    </row>
    <row r="174" spans="1:20" ht="30" customHeight="1" x14ac:dyDescent="0.5">
      <c r="A174" s="270">
        <v>480000</v>
      </c>
      <c r="B174" s="236"/>
      <c r="C174" s="194"/>
      <c r="D174" s="386"/>
      <c r="E174" s="102"/>
      <c r="F174" s="103" t="s">
        <v>84</v>
      </c>
      <c r="G174" s="394">
        <f>H174+I174+J174+K174+L174+M174+N174+O174+P174+Q174+R174+S174</f>
        <v>0</v>
      </c>
      <c r="H174" s="387">
        <v>0</v>
      </c>
      <c r="I174" s="387">
        <v>0</v>
      </c>
      <c r="J174" s="387"/>
      <c r="K174" s="387">
        <v>0</v>
      </c>
      <c r="L174" s="387">
        <v>0</v>
      </c>
      <c r="M174" s="387">
        <v>0</v>
      </c>
      <c r="N174" s="387">
        <v>0</v>
      </c>
      <c r="O174" s="387">
        <v>0</v>
      </c>
      <c r="P174" s="387">
        <v>0</v>
      </c>
      <c r="Q174" s="387">
        <v>0</v>
      </c>
      <c r="R174" s="387">
        <v>0</v>
      </c>
      <c r="S174" s="388">
        <v>0</v>
      </c>
      <c r="T174" s="228"/>
    </row>
    <row r="175" spans="1:20" ht="38.25" customHeight="1" x14ac:dyDescent="0.5">
      <c r="A175" s="336" t="s">
        <v>44</v>
      </c>
      <c r="B175" s="337"/>
      <c r="C175" s="337"/>
      <c r="D175" s="337"/>
      <c r="E175" s="337"/>
      <c r="F175" s="331"/>
      <c r="G175" s="55">
        <f>G158+G161+G167+G170+G165+G173</f>
        <v>1178300</v>
      </c>
      <c r="H175" s="55">
        <f t="shared" ref="H175:S175" si="2">H159+H162+H171</f>
        <v>0</v>
      </c>
      <c r="I175" s="55">
        <f t="shared" si="2"/>
        <v>0</v>
      </c>
      <c r="J175" s="55">
        <f t="shared" si="2"/>
        <v>0</v>
      </c>
      <c r="K175" s="55">
        <f t="shared" si="2"/>
        <v>0</v>
      </c>
      <c r="L175" s="55">
        <f t="shared" si="2"/>
        <v>0</v>
      </c>
      <c r="M175" s="55">
        <f t="shared" si="2"/>
        <v>0</v>
      </c>
      <c r="N175" s="55">
        <f t="shared" si="2"/>
        <v>0</v>
      </c>
      <c r="O175" s="55">
        <f t="shared" si="2"/>
        <v>0</v>
      </c>
      <c r="P175" s="55">
        <f t="shared" si="2"/>
        <v>0</v>
      </c>
      <c r="Q175" s="55">
        <f t="shared" si="2"/>
        <v>0</v>
      </c>
      <c r="R175" s="55">
        <f t="shared" si="2"/>
        <v>0</v>
      </c>
      <c r="S175" s="55">
        <f t="shared" si="2"/>
        <v>0</v>
      </c>
      <c r="T175" s="56"/>
    </row>
  </sheetData>
  <mergeCells count="112">
    <mergeCell ref="T156:T159"/>
    <mergeCell ref="D160:D162"/>
    <mergeCell ref="D169:D171"/>
    <mergeCell ref="A175:F175"/>
    <mergeCell ref="A146:F146"/>
    <mergeCell ref="A148:R148"/>
    <mergeCell ref="D149:L149"/>
    <mergeCell ref="S149:T149"/>
    <mergeCell ref="A154:A155"/>
    <mergeCell ref="B154:D154"/>
    <mergeCell ref="F154:F155"/>
    <mergeCell ref="H154:S154"/>
    <mergeCell ref="T154:T155"/>
    <mergeCell ref="D163:D165"/>
    <mergeCell ref="D166:D168"/>
    <mergeCell ref="D172:D174"/>
    <mergeCell ref="D140:D142"/>
    <mergeCell ref="E140:E142"/>
    <mergeCell ref="T140:T142"/>
    <mergeCell ref="D143:D145"/>
    <mergeCell ref="E143:E145"/>
    <mergeCell ref="T143:T145"/>
    <mergeCell ref="T127:T128"/>
    <mergeCell ref="D129:D131"/>
    <mergeCell ref="D133:D135"/>
    <mergeCell ref="D136:D137"/>
    <mergeCell ref="E136:E137"/>
    <mergeCell ref="D124:D125"/>
    <mergeCell ref="E124:E125"/>
    <mergeCell ref="D127:D128"/>
    <mergeCell ref="E127:E128"/>
    <mergeCell ref="D118:L118"/>
    <mergeCell ref="A122:A123"/>
    <mergeCell ref="B122:D122"/>
    <mergeCell ref="F122:F123"/>
    <mergeCell ref="H122:S122"/>
    <mergeCell ref="T122:T123"/>
    <mergeCell ref="A112:A113"/>
    <mergeCell ref="E112:E113"/>
    <mergeCell ref="T112:T113"/>
    <mergeCell ref="A115:F115"/>
    <mergeCell ref="A117:R117"/>
    <mergeCell ref="A106:A108"/>
    <mergeCell ref="E106:E108"/>
    <mergeCell ref="T106:T108"/>
    <mergeCell ref="A109:A111"/>
    <mergeCell ref="E109:E111"/>
    <mergeCell ref="T109:T111"/>
    <mergeCell ref="T86:T87"/>
    <mergeCell ref="A92:A93"/>
    <mergeCell ref="D92:D93"/>
    <mergeCell ref="E92:E93"/>
    <mergeCell ref="T92:T93"/>
    <mergeCell ref="D96:D103"/>
    <mergeCell ref="E96:E103"/>
    <mergeCell ref="T96:T103"/>
    <mergeCell ref="A81:R81"/>
    <mergeCell ref="D82:L82"/>
    <mergeCell ref="A86:A87"/>
    <mergeCell ref="B86:D86"/>
    <mergeCell ref="F86:F87"/>
    <mergeCell ref="H86:S86"/>
    <mergeCell ref="A59:A60"/>
    <mergeCell ref="B59:D59"/>
    <mergeCell ref="F59:F60"/>
    <mergeCell ref="H59:S59"/>
    <mergeCell ref="T59:T60"/>
    <mergeCell ref="A79:F79"/>
    <mergeCell ref="T48:T49"/>
    <mergeCell ref="T50:T51"/>
    <mergeCell ref="A52:F52"/>
    <mergeCell ref="A53:R53"/>
    <mergeCell ref="A54:R54"/>
    <mergeCell ref="D55:L55"/>
    <mergeCell ref="S55:T55"/>
    <mergeCell ref="A35:A36"/>
    <mergeCell ref="D35:D36"/>
    <mergeCell ref="E35:E36"/>
    <mergeCell ref="T42:T43"/>
    <mergeCell ref="T44:T45"/>
    <mergeCell ref="T46:T47"/>
    <mergeCell ref="S27:T27"/>
    <mergeCell ref="A31:A32"/>
    <mergeCell ref="B31:D31"/>
    <mergeCell ref="F31:F32"/>
    <mergeCell ref="H31:S31"/>
    <mergeCell ref="T31:T32"/>
    <mergeCell ref="A1:R1"/>
    <mergeCell ref="D2:L2"/>
    <mergeCell ref="A21:A22"/>
    <mergeCell ref="A23:F23"/>
    <mergeCell ref="A26:R26"/>
    <mergeCell ref="D27:L27"/>
    <mergeCell ref="A17:A18"/>
    <mergeCell ref="D17:D18"/>
    <mergeCell ref="E17:E18"/>
    <mergeCell ref="A19:A20"/>
    <mergeCell ref="E19:E20"/>
    <mergeCell ref="A24:F24"/>
    <mergeCell ref="A14:A15"/>
    <mergeCell ref="D14:D15"/>
    <mergeCell ref="E14:E15"/>
    <mergeCell ref="S2:T2"/>
    <mergeCell ref="A6:A7"/>
    <mergeCell ref="B6:D6"/>
    <mergeCell ref="F6:F7"/>
    <mergeCell ref="H6:S6"/>
    <mergeCell ref="T6:T7"/>
    <mergeCell ref="D9:D11"/>
    <mergeCell ref="E9:E11"/>
    <mergeCell ref="D12:D13"/>
    <mergeCell ref="E12:E13"/>
  </mergeCells>
  <phoneticPr fontId="20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B7DCF-CB98-4CA8-84B4-94C9EAB7D27A}">
  <dimension ref="A1:F14"/>
  <sheetViews>
    <sheetView workbookViewId="0">
      <selection activeCell="H4" sqref="H4"/>
    </sheetView>
  </sheetViews>
  <sheetFormatPr defaultRowHeight="24" x14ac:dyDescent="0.55000000000000004"/>
  <cols>
    <col min="1" max="1" width="14.5" style="398" customWidth="1"/>
    <col min="2" max="2" width="15.375" style="405" customWidth="1"/>
    <col min="3" max="4" width="13" style="405" customWidth="1"/>
    <col min="5" max="5" width="17.375" style="398" customWidth="1"/>
    <col min="6" max="6" width="10.75" style="398" customWidth="1"/>
    <col min="7" max="16384" width="9" style="398"/>
  </cols>
  <sheetData>
    <row r="1" spans="1:6" x14ac:dyDescent="0.55000000000000004">
      <c r="A1" s="395" t="s">
        <v>158</v>
      </c>
      <c r="B1" s="396"/>
      <c r="C1" s="396"/>
      <c r="D1" s="396"/>
      <c r="E1" s="396"/>
      <c r="F1" s="397"/>
    </row>
    <row r="2" spans="1:6" x14ac:dyDescent="0.55000000000000004">
      <c r="A2" s="399" t="s">
        <v>159</v>
      </c>
      <c r="B2" s="400" t="s">
        <v>160</v>
      </c>
      <c r="C2" s="400" t="s">
        <v>157</v>
      </c>
      <c r="D2" s="400" t="s">
        <v>161</v>
      </c>
      <c r="E2" s="399" t="s">
        <v>162</v>
      </c>
      <c r="F2" s="399" t="s">
        <v>128</v>
      </c>
    </row>
    <row r="3" spans="1:6" x14ac:dyDescent="0.55000000000000004">
      <c r="A3" s="401" t="s">
        <v>163</v>
      </c>
      <c r="B3" s="402">
        <v>911750</v>
      </c>
      <c r="C3" s="402"/>
      <c r="D3" s="402">
        <v>39310</v>
      </c>
      <c r="E3" s="402">
        <f>D3*100/B3</f>
        <v>4.311488894982177</v>
      </c>
      <c r="F3" s="403"/>
    </row>
    <row r="4" spans="1:6" x14ac:dyDescent="0.55000000000000004">
      <c r="A4" s="404" t="s">
        <v>164</v>
      </c>
      <c r="B4" s="402">
        <v>3021550</v>
      </c>
      <c r="C4" s="402">
        <v>223987</v>
      </c>
      <c r="D4" s="402">
        <v>474185.95</v>
      </c>
      <c r="E4" s="402">
        <f>D4*100/B4</f>
        <v>15.693466929225067</v>
      </c>
      <c r="F4" s="403"/>
    </row>
    <row r="5" spans="1:6" x14ac:dyDescent="0.55000000000000004">
      <c r="A5" s="404" t="s">
        <v>165</v>
      </c>
      <c r="B5" s="402">
        <v>3021550</v>
      </c>
      <c r="C5" s="402">
        <v>212716</v>
      </c>
      <c r="D5" s="402">
        <v>832412.01</v>
      </c>
      <c r="E5" s="402">
        <f>D5*100/B5</f>
        <v>27.549172113650279</v>
      </c>
      <c r="F5" s="403"/>
    </row>
    <row r="6" spans="1:6" x14ac:dyDescent="0.55000000000000004">
      <c r="A6" s="404" t="s">
        <v>166</v>
      </c>
      <c r="B6" s="402">
        <v>2931550</v>
      </c>
      <c r="C6" s="402">
        <v>191444.4</v>
      </c>
      <c r="D6" s="402">
        <v>1041709.62</v>
      </c>
      <c r="E6" s="402">
        <f>D6*100/B6</f>
        <v>35.534431273558354</v>
      </c>
      <c r="F6" s="403"/>
    </row>
    <row r="7" spans="1:6" x14ac:dyDescent="0.55000000000000004">
      <c r="A7" s="404" t="s">
        <v>167</v>
      </c>
      <c r="B7" s="402">
        <v>2931550</v>
      </c>
      <c r="C7" s="402">
        <v>170172.79999999999</v>
      </c>
      <c r="D7" s="402">
        <v>1229773.49</v>
      </c>
      <c r="E7" s="402">
        <f>D7*100/B7</f>
        <v>41.949599699817504</v>
      </c>
      <c r="F7" s="403" t="s">
        <v>168</v>
      </c>
    </row>
    <row r="8" spans="1:6" x14ac:dyDescent="0.55000000000000004">
      <c r="A8" s="404" t="s">
        <v>169</v>
      </c>
      <c r="B8" s="402"/>
      <c r="C8" s="402"/>
      <c r="D8" s="402"/>
      <c r="E8" s="402"/>
      <c r="F8" s="403"/>
    </row>
    <row r="9" spans="1:6" x14ac:dyDescent="0.55000000000000004">
      <c r="A9" s="404" t="s">
        <v>170</v>
      </c>
      <c r="B9" s="402"/>
      <c r="C9" s="402"/>
      <c r="D9" s="402"/>
      <c r="E9" s="402"/>
      <c r="F9" s="403"/>
    </row>
    <row r="10" spans="1:6" x14ac:dyDescent="0.55000000000000004">
      <c r="A10" s="404" t="s">
        <v>171</v>
      </c>
      <c r="B10" s="402"/>
      <c r="C10" s="402"/>
      <c r="D10" s="402"/>
      <c r="E10" s="402"/>
      <c r="F10" s="403"/>
    </row>
    <row r="11" spans="1:6" x14ac:dyDescent="0.55000000000000004">
      <c r="A11" s="404" t="s">
        <v>172</v>
      </c>
      <c r="B11" s="402"/>
      <c r="C11" s="402"/>
      <c r="D11" s="402"/>
      <c r="E11" s="403"/>
      <c r="F11" s="403"/>
    </row>
    <row r="12" spans="1:6" x14ac:dyDescent="0.55000000000000004">
      <c r="A12" s="404" t="s">
        <v>173</v>
      </c>
      <c r="B12" s="402"/>
      <c r="C12" s="402"/>
      <c r="D12" s="402"/>
      <c r="E12" s="403"/>
      <c r="F12" s="403"/>
    </row>
    <row r="13" spans="1:6" x14ac:dyDescent="0.55000000000000004">
      <c r="A13" s="404" t="s">
        <v>174</v>
      </c>
      <c r="B13" s="402"/>
      <c r="C13" s="402"/>
      <c r="D13" s="402"/>
      <c r="E13" s="403"/>
      <c r="F13" s="403"/>
    </row>
    <row r="14" spans="1:6" x14ac:dyDescent="0.55000000000000004">
      <c r="A14" s="403" t="s">
        <v>175</v>
      </c>
      <c r="B14" s="402"/>
      <c r="C14" s="402"/>
      <c r="D14" s="402"/>
      <c r="E14" s="403"/>
      <c r="F14" s="403"/>
    </row>
  </sheetData>
  <mergeCells count="1">
    <mergeCell ref="A1:F1"/>
  </mergeCells>
  <phoneticPr fontId="20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818C9-DE91-4BB3-9955-98605FE9292E}">
  <dimension ref="A1:F23"/>
  <sheetViews>
    <sheetView topLeftCell="A7" workbookViewId="0">
      <selection activeCell="A24" sqref="A24"/>
    </sheetView>
  </sheetViews>
  <sheetFormatPr defaultRowHeight="24" x14ac:dyDescent="0.55000000000000004"/>
  <cols>
    <col min="1" max="1" width="17.75" style="217" customWidth="1"/>
    <col min="2" max="2" width="24.75" style="217" customWidth="1"/>
    <col min="3" max="3" width="26.625" style="217" customWidth="1"/>
    <col min="4" max="4" width="23.5" style="217" customWidth="1"/>
    <col min="5" max="16384" width="9" style="217"/>
  </cols>
  <sheetData>
    <row r="1" spans="1:6" x14ac:dyDescent="0.55000000000000004">
      <c r="A1" s="358" t="s">
        <v>121</v>
      </c>
      <c r="B1" s="359"/>
      <c r="C1" s="359"/>
      <c r="D1" s="360"/>
      <c r="F1" s="220"/>
    </row>
    <row r="2" spans="1:6" x14ac:dyDescent="0.55000000000000004">
      <c r="A2" s="358" t="s">
        <v>129</v>
      </c>
      <c r="B2" s="360"/>
      <c r="C2" s="250" t="s">
        <v>116</v>
      </c>
      <c r="D2" s="250" t="s">
        <v>115</v>
      </c>
    </row>
    <row r="3" spans="1:6" x14ac:dyDescent="0.55000000000000004">
      <c r="A3" s="251" t="s">
        <v>117</v>
      </c>
      <c r="B3" s="219" t="s">
        <v>118</v>
      </c>
      <c r="C3" s="252"/>
      <c r="D3" s="253" t="s">
        <v>176</v>
      </c>
    </row>
    <row r="4" spans="1:6" x14ac:dyDescent="0.55000000000000004">
      <c r="A4" s="251"/>
      <c r="B4" s="241"/>
      <c r="C4" s="254"/>
      <c r="D4" s="253" t="s">
        <v>177</v>
      </c>
    </row>
    <row r="5" spans="1:6" x14ac:dyDescent="0.55000000000000004">
      <c r="A5" s="251"/>
      <c r="B5" s="241"/>
      <c r="C5" s="254"/>
      <c r="D5" s="253" t="s">
        <v>178</v>
      </c>
    </row>
    <row r="6" spans="1:6" x14ac:dyDescent="0.55000000000000004">
      <c r="A6" s="251"/>
      <c r="B6" s="241"/>
      <c r="C6" s="254"/>
      <c r="D6" s="253"/>
    </row>
    <row r="7" spans="1:6" x14ac:dyDescent="0.55000000000000004">
      <c r="A7" s="251" t="s">
        <v>120</v>
      </c>
      <c r="B7" s="241" t="s">
        <v>155</v>
      </c>
      <c r="C7" s="254"/>
      <c r="D7" s="241"/>
    </row>
    <row r="8" spans="1:6" x14ac:dyDescent="0.55000000000000004">
      <c r="A8" s="255"/>
      <c r="B8" s="218"/>
      <c r="C8" s="256"/>
      <c r="D8" s="218"/>
    </row>
    <row r="10" spans="1:6" x14ac:dyDescent="0.55000000000000004">
      <c r="A10" s="361" t="s">
        <v>119</v>
      </c>
      <c r="B10" s="361"/>
      <c r="C10" s="361"/>
      <c r="D10" s="361"/>
    </row>
    <row r="11" spans="1:6" x14ac:dyDescent="0.55000000000000004">
      <c r="A11" s="362" t="s">
        <v>122</v>
      </c>
      <c r="B11" s="358" t="s">
        <v>123</v>
      </c>
      <c r="C11" s="360"/>
      <c r="D11" s="257" t="s">
        <v>128</v>
      </c>
    </row>
    <row r="12" spans="1:6" x14ac:dyDescent="0.55000000000000004">
      <c r="A12" s="363"/>
      <c r="B12" s="258" t="s">
        <v>124</v>
      </c>
      <c r="C12" s="258" t="s">
        <v>125</v>
      </c>
      <c r="D12" s="259"/>
    </row>
    <row r="13" spans="1:6" x14ac:dyDescent="0.55000000000000004">
      <c r="A13" s="364"/>
      <c r="B13" s="260" t="s">
        <v>126</v>
      </c>
      <c r="C13" s="260" t="s">
        <v>127</v>
      </c>
      <c r="D13" s="259"/>
    </row>
    <row r="14" spans="1:6" x14ac:dyDescent="0.55000000000000004">
      <c r="A14" s="249">
        <v>1</v>
      </c>
      <c r="B14" s="249">
        <v>33</v>
      </c>
      <c r="C14" s="249">
        <v>83</v>
      </c>
      <c r="D14" s="243"/>
    </row>
    <row r="15" spans="1:6" x14ac:dyDescent="0.55000000000000004">
      <c r="A15" s="239">
        <v>2</v>
      </c>
      <c r="B15" s="239">
        <v>36</v>
      </c>
      <c r="C15" s="239">
        <v>86</v>
      </c>
      <c r="D15" s="243"/>
    </row>
    <row r="16" spans="1:6" x14ac:dyDescent="0.55000000000000004">
      <c r="A16" s="239">
        <v>3</v>
      </c>
      <c r="B16" s="239">
        <v>39</v>
      </c>
      <c r="C16" s="239">
        <v>89</v>
      </c>
      <c r="D16" s="243"/>
    </row>
    <row r="17" spans="1:4" x14ac:dyDescent="0.55000000000000004">
      <c r="A17" s="239">
        <v>4</v>
      </c>
      <c r="B17" s="239">
        <v>42</v>
      </c>
      <c r="C17" s="239">
        <v>92</v>
      </c>
      <c r="D17" s="243"/>
    </row>
    <row r="18" spans="1:4" x14ac:dyDescent="0.55000000000000004">
      <c r="A18" s="239">
        <v>5</v>
      </c>
      <c r="B18" s="239">
        <v>45</v>
      </c>
      <c r="C18" s="239">
        <v>95</v>
      </c>
      <c r="D18" s="244"/>
    </row>
    <row r="20" spans="1:4" x14ac:dyDescent="0.55000000000000004">
      <c r="A20" s="217" t="s">
        <v>179</v>
      </c>
    </row>
    <row r="21" spans="1:4" x14ac:dyDescent="0.55000000000000004">
      <c r="A21" s="217" t="s">
        <v>180</v>
      </c>
    </row>
    <row r="22" spans="1:4" x14ac:dyDescent="0.55000000000000004">
      <c r="A22" s="217" t="s">
        <v>181</v>
      </c>
    </row>
    <row r="23" spans="1:4" x14ac:dyDescent="0.55000000000000004">
      <c r="A23" s="217" t="s">
        <v>182</v>
      </c>
    </row>
  </sheetData>
  <mergeCells count="5">
    <mergeCell ref="A1:D1"/>
    <mergeCell ref="A2:B2"/>
    <mergeCell ref="A10:D10"/>
    <mergeCell ref="B11:C11"/>
    <mergeCell ref="A11:A13"/>
  </mergeCells>
  <phoneticPr fontId="2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แผนงบประมาณ</vt:lpstr>
      <vt:lpstr>ผลการใช้เงินงบประมาณ</vt:lpstr>
      <vt:lpstr>วิเคราะห์การใช้งปม.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Apichat Sornman</dc:creator>
  <cp:lastModifiedBy>Apichat Sornman</cp:lastModifiedBy>
  <cp:lastPrinted>2020-12-03T05:26:11Z</cp:lastPrinted>
  <dcterms:created xsi:type="dcterms:W3CDTF">2020-10-27T08:13:57Z</dcterms:created>
  <dcterms:modified xsi:type="dcterms:W3CDTF">2021-02-24T09:43:58Z</dcterms:modified>
</cp:coreProperties>
</file>